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c422b85e2efb97f/Desktop/NEW MLSS/0100 Trabajo/Proyectos/125 ObservAccion/"/>
    </mc:Choice>
  </mc:AlternateContent>
  <xr:revisionPtr revIDLastSave="0" documentId="8_{6A72A375-54D4-4669-A266-85655752F0CF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Inicio" sheetId="1" r:id="rId1"/>
    <sheet name="Evaluación" sheetId="2" r:id="rId2"/>
    <sheet name="Resultados" sheetId="3" r:id="rId3"/>
    <sheet name="Parámetr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F14" i="3" s="1"/>
  <c r="F15" i="3" s="1"/>
  <c r="F12" i="3"/>
  <c r="F11" i="3"/>
  <c r="A29" i="3"/>
  <c r="E15" i="3"/>
  <c r="D15" i="3"/>
  <c r="B15" i="3"/>
  <c r="C15" i="3" s="1"/>
  <c r="E14" i="3"/>
  <c r="D14" i="3"/>
  <c r="B14" i="3"/>
  <c r="C14" i="3" s="1"/>
  <c r="E13" i="3"/>
  <c r="D13" i="3"/>
  <c r="B13" i="3"/>
  <c r="C13" i="3" s="1"/>
  <c r="E12" i="3"/>
  <c r="D12" i="3"/>
  <c r="B12" i="3"/>
  <c r="C12" i="3" s="1"/>
  <c r="E11" i="3"/>
  <c r="D11" i="3"/>
  <c r="B11" i="3"/>
  <c r="C11" i="3" s="1"/>
  <c r="J6" i="3"/>
  <c r="G6" i="3"/>
  <c r="D6" i="3"/>
  <c r="A6" i="3"/>
  <c r="A8" i="3" s="1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</calcChain>
</file>

<file path=xl/sharedStrings.xml><?xml version="1.0" encoding="utf-8"?>
<sst xmlns="http://schemas.openxmlformats.org/spreadsheetml/2006/main" count="237" uniqueCount="157">
  <si>
    <t>ObservAcción</t>
  </si>
  <si>
    <t>Evaluación práctica del sistema de supervisión</t>
  </si>
  <si>
    <t>De controlar tareas a gestionar el desempeño</t>
  </si>
  <si>
    <t>Datos de la evaluación</t>
  </si>
  <si>
    <t>Empresa</t>
  </si>
  <si>
    <t>Operación / instalación</t>
  </si>
  <si>
    <t>Responsable</t>
  </si>
  <si>
    <t>Fecha</t>
  </si>
  <si>
    <t>Cómo responder</t>
  </si>
  <si>
    <t>Escala de madurez</t>
  </si>
  <si>
    <t>Puntaje</t>
  </si>
  <si>
    <t>Nivel</t>
  </si>
  <si>
    <t>Criterio para responder</t>
  </si>
  <si>
    <t>No existe</t>
  </si>
  <si>
    <t>La práctica no existe o no hay evidencia de que se realice.</t>
  </si>
  <si>
    <t>Depende de personas</t>
  </si>
  <si>
    <t>Parcialmente definido</t>
  </si>
  <si>
    <t>Existe un método, pero su aplicación es irregular o la evidencia es incompleta.</t>
  </si>
  <si>
    <t>Estandarizado</t>
  </si>
  <si>
    <t>Se aplica regularmente en la mayor parte de la operación y existe evidencia reciente.</t>
  </si>
  <si>
    <t>Gestionado y mejorado</t>
  </si>
  <si>
    <t>Se aplica sistemáticamente, se evalúan resultados y existe evidencia de mejoras.</t>
  </si>
  <si>
    <t>La evidencia importa</t>
  </si>
  <si>
    <t>No es necesario adjuntar documentos. Basta con identificar el respaldo: tablero diario, informe de turno, minuta, procedimiento, registro de desviaciones, sistema de información o resultado observado. Si no puede identificar evidencia suficiente, no seleccione 3 o 4.</t>
  </si>
  <si>
    <t>Evaluación del sistema de supervisión</t>
  </si>
  <si>
    <t>Responda 0–4. Puntajes 3 y 4 requieren evidencia identificable.</t>
  </si>
  <si>
    <t>N°</t>
  </si>
  <si>
    <t>Dimensión</t>
  </si>
  <si>
    <t>Práctica del sistema</t>
  </si>
  <si>
    <t>Evidencia que respalda la respuesta</t>
  </si>
  <si>
    <t>Estado de evidencia</t>
  </si>
  <si>
    <t>Diseño organizacional de la supervisión</t>
  </si>
  <si>
    <t>La organización ha definido formalmente el propósito de la supervisión operacional.</t>
  </si>
  <si>
    <t>Está claramente establecido qué resultados debe gestionar el sistema de supervisión.</t>
  </si>
  <si>
    <t>Las responsabilidades de supervisión sobre producción, productividad, calidad, seguridad y costos están explícitamente definidas.</t>
  </si>
  <si>
    <t>Están delimitadas las responsabilidades entre supervisión, planificación, mantenimiento, calidad y administración.</t>
  </si>
  <si>
    <t>Existen criterios claros para determinar qué decisiones corresponden a cada nivel organizacional.</t>
  </si>
  <si>
    <t>La organización ha definido las atribuciones necesarias para actuar frente a desviaciones operacionales.</t>
  </si>
  <si>
    <t>Están establecidos los problemas que deben resolverse localmente y aquellos que deben escalarse.</t>
  </si>
  <si>
    <t>La estructura de supervisión considera adecuadamente la cantidad de personas, equipos, procesos y dispersión geográfica.</t>
  </si>
  <si>
    <t>La carga administrativa asignada permite dedicar tiempo suficiente a la gestión activa de la operación.</t>
  </si>
  <si>
    <t>La organización ha definido cuánto tiempo de supervisión debe destinarse al terreno.</t>
  </si>
  <si>
    <t>Existen mecanismos de reemplazo que aseguran continuidad cuando falta una persona responsable.</t>
  </si>
  <si>
    <t>Los criterios de evaluación e incentivos de la supervisión equilibran producción, productividad, calidad, seguridad y costos.</t>
  </si>
  <si>
    <t>Planificación y coordinación operacional</t>
  </si>
  <si>
    <t>Existe un procedimiento común para convertir los objetivos operacionales en planes diarios o por turno.</t>
  </si>
  <si>
    <t>Los planes especifican resultados esperados, recursos requeridos, prioridades y restricciones.</t>
  </si>
  <si>
    <t>Existe un método para verificar anticipadamente la disponibilidad de personas, equipos, materiales e información.</t>
  </si>
  <si>
    <t>La planificación incorpora la capacidad real de los procesos y no solamente la demanda o meta deseada.</t>
  </si>
  <si>
    <t>Las metas consideran la variabilidad esperada de las condiciones operacionales.</t>
  </si>
  <si>
    <t>Existe un procedimiento para identificar riesgos y restricciones antes de iniciar el trabajo.</t>
  </si>
  <si>
    <t>Se han definido criterios para priorizar trabajos cuando los recursos disponibles son insuficientes.</t>
  </si>
  <si>
    <t>Existe una rutina estandarizada para comunicar el plan al inicio del turno o jornada.</t>
  </si>
  <si>
    <t>La comunicación del plan incluye metas, secuencia, responsabilidades, riesgos y criterios de cumplimiento.</t>
  </si>
  <si>
    <t>Existe un mecanismo para comprobar que las instrucciones y prioridades fueron comprendidas.</t>
  </si>
  <si>
    <t>La asignación de tareas considera formalmente competencias, experiencia y habilitaciones.</t>
  </si>
  <si>
    <t>Existen mecanismos regulares de coordinación entre operaciones, mantenimiento, logística, calidad y otras áreas.</t>
  </si>
  <si>
    <t>Rutinas de supervisión activa</t>
  </si>
  <si>
    <t>Existe una rutina formal de seguimiento de la operación durante el turno o jornada.</t>
  </si>
  <si>
    <t>La frecuencia de seguimiento está definida según las características y riesgos del proceso.</t>
  </si>
  <si>
    <t>Se han establecido momentos específicos para comparar el avance real con el plan.</t>
  </si>
  <si>
    <t>Existe un método común para realizar recorridos u observaciones en terreno.</t>
  </si>
  <si>
    <t>Los recorridos tienen objetivos, aspectos que observar y resultados esperados claramente definidos.</t>
  </si>
  <si>
    <t>El sistema de supervisión combina observación directa, conversación con los equipos y revisión de indicadores.</t>
  </si>
  <si>
    <t>Existen criterios comunes para verificar el cumplimiento de procedimientos y estándares.</t>
  </si>
  <si>
    <t>Las rutinas de terreno incluyen la identificación de esperas, detenciones, reprocesos y pérdidas de capacidad.</t>
  </si>
  <si>
    <t>Existe un mecanismo simple para registrar las desviaciones detectadas durante la operación.</t>
  </si>
  <si>
    <t>Se han establecido criterios para decidir qué desviaciones requieren intervención inmediata.</t>
  </si>
  <si>
    <t>Existe una rutina para verificar posteriormente que las correcciones solicitadas se hayan ejecutado.</t>
  </si>
  <si>
    <t>La organización controla el cumplimiento y la efectividad de las rutinas de supervisión.</t>
  </si>
  <si>
    <t>Información y gestión de desviaciones</t>
  </si>
  <si>
    <t>Existe una definición común y estable sobre cómo medir el desempeño de la operación.</t>
  </si>
  <si>
    <t>Los indicadores integran producción útil, recursos utilizados, utilización, eficiencia, calidad y seguridad.</t>
  </si>
  <si>
    <t>Se diferencia claramente entre actividad realizada y producción útil obtenida.</t>
  </si>
  <si>
    <t>La información está disponible con la frecuencia necesaria para actuar antes de finalizar el turno.</t>
  </si>
  <si>
    <t>Los datos tienen suficiente detalle para identificar dónde, cuándo y por qué se producen las pérdidas.</t>
  </si>
  <si>
    <t>Existe una clasificación común para esperas, detenciones, fallas, reprocesos y otras desviaciones.</t>
  </si>
  <si>
    <t>Los criterios de clasificación se aplican consistentemente entre áreas y turnos.</t>
  </si>
  <si>
    <t>Existe un tablero simple para comparar plan, resultado, desviaciones y acciones.</t>
  </si>
  <si>
    <t>Los registros permiten distinguir condiciones externas de desempeño gestionable.</t>
  </si>
  <si>
    <t>Existe un método común para analizar las causas de desviaciones relevantes o recurrentes.</t>
  </si>
  <si>
    <t>Las acciones correctivas se registran con responsable, plazo y resultado esperado.</t>
  </si>
  <si>
    <t>Existe un mecanismo para verificar que las acciones hayan reducido efectivamente el problema.</t>
  </si>
  <si>
    <t>Aprendizaje, mejora y alineamiento del sistema</t>
  </si>
  <si>
    <t>Existe un ciclo regular para identificar, priorizar, implementar y verificar mejoras operacionales.</t>
  </si>
  <si>
    <t>Las oportunidades de mejora se priorizan de acuerdo con su impacto sobre el resultado global.</t>
  </si>
  <si>
    <t>Los equipos operacionales participan formalmente en el análisis de problemas y el diseño de soluciones.</t>
  </si>
  <si>
    <t>Se compara el desempeño antes y después de implementar una mejora.</t>
  </si>
  <si>
    <t>Existe un mecanismo para comprobar que una mejora no perjudique otras áreas, la calidad o la seguridad.</t>
  </si>
  <si>
    <t>Las mejoras comprobadas se incorporan a procedimientos, estándares, indicadores o capacitación.</t>
  </si>
  <si>
    <t>Las buenas prácticas se transfieren sistemáticamente entre turnos, áreas o instalaciones.</t>
  </si>
  <si>
    <t>La organización analiza los problemas recurrentes para evitar que se normalicen.</t>
  </si>
  <si>
    <t>Las políticas, contratos e incentivos evitan maximizar aisladamente la producción o utilización de un recurso.</t>
  </si>
  <si>
    <t>Se revisa la capacidad disponible y subutilizada antes de solicitar nuevas inversiones o recursos.</t>
  </si>
  <si>
    <t>Se definen conscientemente inventarios, colas o buffers para manejar la variabilidad del sistema.</t>
  </si>
  <si>
    <t>La organización revisa periódicamente las reglas y políticas que generan esperas, cuellos de botella o baja utilización.</t>
  </si>
  <si>
    <t>Resultados | Sistema de supervisión</t>
  </si>
  <si>
    <t>Una lectura ejecutiva de la madurez declarada y su respaldo en evidencia</t>
  </si>
  <si>
    <t>MADUREZ GENERAL</t>
  </si>
  <si>
    <t>AVANCE</t>
  </si>
  <si>
    <t>EVIDENCIA EN PUNTAJES 3–4</t>
  </si>
  <si>
    <t>BRECHAS CRÍTICAS</t>
  </si>
  <si>
    <t>Preguntas respondidas</t>
  </si>
  <si>
    <t>Respuestas altas respaldadas</t>
  </si>
  <si>
    <t>Prácticas con puntaje 0–1</t>
  </si>
  <si>
    <t>Respondidas</t>
  </si>
  <si>
    <t>Evidencia 3–4</t>
  </si>
  <si>
    <t>Lectura ejecutiva</t>
  </si>
  <si>
    <t>Parámetros de evaluación</t>
  </si>
  <si>
    <t>Criterio</t>
  </si>
  <si>
    <t>Exigencia de evidencia</t>
  </si>
  <si>
    <t>La práctica no existe o no hay evidencia.</t>
  </si>
  <si>
    <t>No exigida</t>
  </si>
  <si>
    <t>Dependiente de personas</t>
  </si>
  <si>
    <t>Aplicación ocasional o personal.</t>
  </si>
  <si>
    <t>Anecdótica o aislada</t>
  </si>
  <si>
    <t>Método parcial o aplicación irregular.</t>
  </si>
  <si>
    <t>Incompleta</t>
  </si>
  <si>
    <t>Aplicación regular y amplia.</t>
  </si>
  <si>
    <t>Reciente e identificable</t>
  </si>
  <si>
    <t>Aplicación sistemática y mejora verificada.</t>
  </si>
  <si>
    <t>Resultados y mejora</t>
  </si>
  <si>
    <t>Peso</t>
  </si>
  <si>
    <t>Desde</t>
  </si>
  <si>
    <t>Nivel de madurez</t>
  </si>
  <si>
    <t>Lectura práctica</t>
  </si>
  <si>
    <t>Inexistente</t>
  </si>
  <si>
    <t>No existe un método reconocible.</t>
  </si>
  <si>
    <t>El resultado depende de iniciativas individuales.</t>
  </si>
  <si>
    <t>Hay elementos de sistema, pero no son consistentes.</t>
  </si>
  <si>
    <t>El método funciona regularmente y deja evidencia.</t>
  </si>
  <si>
    <t>El sistema mide, aprende y ajusta sus prácticas.</t>
  </si>
  <si>
    <t>Tipo de evidencia</t>
  </si>
  <si>
    <t>Ejemplos</t>
  </si>
  <si>
    <t>Documento</t>
  </si>
  <si>
    <t>Procedimiento, estándar, matriz de responsabilidades</t>
  </si>
  <si>
    <t>Registro</t>
  </si>
  <si>
    <t>Plan, informe de turno, minuta, acción correctiva</t>
  </si>
  <si>
    <t>Herramienta</t>
  </si>
  <si>
    <t>Tablero, sistema, formulario, clasificación de pérdidas</t>
  </si>
  <si>
    <t>Aplicación</t>
  </si>
  <si>
    <t>Uso consistente en áreas y turnos</t>
  </si>
  <si>
    <t>Resultado</t>
  </si>
  <si>
    <t>Tendencia, cierre de brechas, estabilidad o mejora</t>
  </si>
  <si>
    <t>Verificación</t>
  </si>
  <si>
    <t>Revisión periódica y ajuste del método</t>
  </si>
  <si>
    <t>Nota metodológica: el puntaje es una autoevaluación gerencial. Para una evaluación formal, conviene validar una muestra de respuestas mediante registros, observación en terreno y contraste entre áreas o turnos.</t>
  </si>
  <si>
    <t>Responda pensando en el funcionamiento  de los últimos tres meses y en la mayoría de las áreas y turnos. Evalúe el sistema implícito de la organización, no el desempeño del mejor supervisor. Seleccione un puntaje entre 0 y 4. Para puntajes 3 y 4, identifique brevemente la evidencia que respalda la respuesta.</t>
  </si>
  <si>
    <t>Se realiza ocasionalmente; la evidencia es casual o aislada.</t>
  </si>
  <si>
    <t>Observación</t>
  </si>
  <si>
    <t>Interpretación</t>
  </si>
  <si>
    <t xml:space="preserve">Esta es una evaluación rápida, diseñada para obtener una primera aproximación al nivel de madurez del sistema de supervisión. Sus resultados reflejan la percepción </t>
  </si>
  <si>
    <t xml:space="preserve">y la evidencia disponible al momento de responder, por lo que no deben interpretarse como una descripción definitiva de la realidad. Para obtener un diagnóstico más preciso, </t>
  </si>
  <si>
    <t>se recomienda complementar los resultados con observación directa en terreno, revisión de registros e indicadores y contraste entre distintas áreas, turnos y niveles de la organización.</t>
  </si>
  <si>
    <t>Quiere una lectura rápida ?</t>
  </si>
  <si>
    <t>revisar rápidamente si el sistema prepara, observa, compara, interviene y verifica. El resultado es solo orientativo y no reemplaza la evaluación completa.</t>
  </si>
  <si>
    <r>
      <t xml:space="preserve">Si tiene curiosidad por obtener una primera señal antes de completar la evaluación, responda las preguntas </t>
    </r>
    <r>
      <rPr>
        <b/>
        <sz val="11"/>
        <color rgb="FF11232D"/>
        <rFont val="Aptos"/>
      </rPr>
      <t>15</t>
    </r>
    <r>
      <rPr>
        <sz val="11"/>
        <color rgb="FF11232D"/>
        <rFont val="Aptos"/>
      </rPr>
      <t xml:space="preserve">, </t>
    </r>
    <r>
      <rPr>
        <b/>
        <sz val="11"/>
        <color rgb="FF11232D"/>
        <rFont val="Aptos"/>
      </rPr>
      <t>27</t>
    </r>
    <r>
      <rPr>
        <sz val="11"/>
        <color rgb="FF11232D"/>
        <rFont val="Aptos"/>
      </rPr>
      <t xml:space="preserve">, </t>
    </r>
    <r>
      <rPr>
        <b/>
        <sz val="11"/>
        <color rgb="FF11232D"/>
        <rFont val="Aptos"/>
      </rPr>
      <t>30</t>
    </r>
    <r>
      <rPr>
        <sz val="11"/>
        <color rgb="FF11232D"/>
        <rFont val="Aptos"/>
      </rPr>
      <t xml:space="preserve">, </t>
    </r>
    <r>
      <rPr>
        <b/>
        <sz val="11"/>
        <color rgb="FF11232D"/>
        <rFont val="Aptos"/>
      </rPr>
      <t>34</t>
    </r>
    <r>
      <rPr>
        <sz val="11"/>
        <color rgb="FF11232D"/>
        <rFont val="Aptos"/>
      </rPr>
      <t xml:space="preserve"> y </t>
    </r>
    <r>
      <rPr>
        <b/>
        <sz val="11"/>
        <color rgb="FF11232D"/>
        <rFont val="Aptos"/>
      </rPr>
      <t>48</t>
    </r>
    <r>
      <rPr>
        <sz val="11"/>
        <color rgb="FF11232D"/>
        <rFont val="Aptos"/>
      </rPr>
      <t>. Estas cinco preguntas permiten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</si>
</sst>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"/>
  </numFmts>
  <fonts count="22">
    <font>
      <sz val="11"/>
      <name val="Carlito"/>
    </font>
    <font>
      <b/>
      <sz val="26"/>
      <color rgb="FFFFFFFF"/>
      <name val="Aptos"/>
    </font>
    <font>
      <b/>
      <sz val="19"/>
      <color rgb="FFFFFFFF"/>
      <name val="Aptos"/>
    </font>
    <font>
      <sz val="11"/>
      <name val="Aptos"/>
    </font>
    <font>
      <b/>
      <sz val="12"/>
      <color rgb="FF11232D"/>
      <name val="Aptos"/>
    </font>
    <font>
      <b/>
      <sz val="11"/>
      <color rgb="FF11232D"/>
      <name val="Aptos"/>
    </font>
    <font>
      <b/>
      <sz val="12"/>
      <color rgb="FFFFFFFF"/>
      <name val="Aptos"/>
    </font>
    <font>
      <sz val="11"/>
      <color rgb="FF11232D"/>
      <name val="Aptos"/>
    </font>
    <font>
      <b/>
      <sz val="11"/>
      <color rgb="FFFFFFFF"/>
      <name val="Aptos"/>
    </font>
    <font>
      <b/>
      <sz val="22"/>
      <color rgb="FFFFFFFF"/>
      <name val="Aptos"/>
    </font>
    <font>
      <sz val="11"/>
      <color rgb="FF64747D"/>
      <name val="Aptos"/>
    </font>
    <font>
      <b/>
      <sz val="12"/>
      <name val="Aptos"/>
    </font>
    <font>
      <b/>
      <sz val="11"/>
      <name val="Aptos"/>
    </font>
    <font>
      <b/>
      <sz val="20"/>
      <color rgb="FFFFFFFF"/>
      <name val="Aptos"/>
    </font>
    <font>
      <i/>
      <sz val="11"/>
      <color rgb="FF11232D"/>
      <name val="Aptos"/>
    </font>
    <font>
      <b/>
      <sz val="10"/>
      <color rgb="FFFFFFFF"/>
      <name val="Aptos"/>
    </font>
    <font>
      <b/>
      <sz val="24"/>
      <color rgb="FF11232D"/>
      <name val="Aptos"/>
    </font>
    <font>
      <sz val="9"/>
      <color rgb="FF64747D"/>
      <name val="Aptos"/>
    </font>
    <font>
      <i/>
      <sz val="12"/>
      <name val="Aptos"/>
    </font>
    <font>
      <sz val="12"/>
      <name val="Aptos"/>
    </font>
    <font>
      <sz val="11"/>
      <color rgb="FFFF0000"/>
      <name val="Aptos"/>
    </font>
    <font>
      <sz val="11"/>
      <color theme="0"/>
      <name val="Aptos"/>
    </font>
  </fonts>
  <fills count="10">
    <fill>
      <patternFill patternType="none"/>
    </fill>
    <fill>
      <patternFill patternType="gray125"/>
    </fill>
    <fill>
      <patternFill patternType="solid">
        <fgColor rgb="FFDDEEEB"/>
      </patternFill>
    </fill>
    <fill>
      <patternFill patternType="solid">
        <fgColor rgb="FFF3F0E8"/>
      </patternFill>
    </fill>
    <fill>
      <patternFill patternType="solid">
        <fgColor rgb="FFFFFFFF"/>
      </patternFill>
    </fill>
    <fill>
      <patternFill patternType="solid">
        <fgColor rgb="FF1E3440"/>
      </patternFill>
    </fill>
    <fill>
      <patternFill patternType="solid">
        <fgColor rgb="FFFBFAF7"/>
      </patternFill>
    </fill>
    <fill>
      <patternFill patternType="solid">
        <fgColor rgb="FFFFFDF7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D7DEE1"/>
      </left>
      <right/>
      <top style="thin">
        <color rgb="FFD7DEE1"/>
      </top>
      <bottom/>
      <diagonal/>
    </border>
    <border>
      <left/>
      <right/>
      <top style="thin">
        <color rgb="FFD7DEE1"/>
      </top>
      <bottom/>
      <diagonal/>
    </border>
    <border>
      <left/>
      <right style="thin">
        <color rgb="FFD7DEE1"/>
      </right>
      <top style="thin">
        <color rgb="FFD7DEE1"/>
      </top>
      <bottom/>
      <diagonal/>
    </border>
    <border>
      <left style="thin">
        <color rgb="FFD7DEE1"/>
      </left>
      <right/>
      <top/>
      <bottom/>
      <diagonal/>
    </border>
    <border>
      <left/>
      <right style="thin">
        <color rgb="FFD7DEE1"/>
      </right>
      <top/>
      <bottom/>
      <diagonal/>
    </border>
    <border>
      <left style="thin">
        <color rgb="FFD7DEE1"/>
      </left>
      <right/>
      <top/>
      <bottom style="thin">
        <color rgb="FFD7DEE1"/>
      </bottom>
      <diagonal/>
    </border>
    <border>
      <left/>
      <right/>
      <top/>
      <bottom style="thin">
        <color rgb="FFD7DEE1"/>
      </bottom>
      <diagonal/>
    </border>
    <border>
      <left/>
      <right style="thin">
        <color rgb="FFD7DEE1"/>
      </right>
      <top/>
      <bottom style="thin">
        <color rgb="FFD7DEE1"/>
      </bottom>
      <diagonal/>
    </border>
    <border>
      <left style="thin">
        <color rgb="FF1E8C84"/>
      </left>
      <right/>
      <top style="thin">
        <color rgb="FF1E8C84"/>
      </top>
      <bottom/>
      <diagonal/>
    </border>
    <border>
      <left/>
      <right/>
      <top style="thin">
        <color rgb="FF1E8C84"/>
      </top>
      <bottom/>
      <diagonal/>
    </border>
    <border>
      <left/>
      <right style="thin">
        <color rgb="FF1E8C84"/>
      </right>
      <top style="thin">
        <color rgb="FF1E8C84"/>
      </top>
      <bottom/>
      <diagonal/>
    </border>
    <border>
      <left style="thin">
        <color rgb="FF1E8C84"/>
      </left>
      <right/>
      <top/>
      <bottom/>
      <diagonal/>
    </border>
    <border>
      <left/>
      <right style="thin">
        <color rgb="FF1E8C84"/>
      </right>
      <top/>
      <bottom/>
      <diagonal/>
    </border>
    <border>
      <left style="thin">
        <color rgb="FF1E8C84"/>
      </left>
      <right/>
      <top/>
      <bottom style="thin">
        <color rgb="FF1E8C84"/>
      </bottom>
      <diagonal/>
    </border>
    <border>
      <left/>
      <right/>
      <top/>
      <bottom style="thin">
        <color rgb="FF1E8C84"/>
      </bottom>
      <diagonal/>
    </border>
    <border>
      <left/>
      <right style="thin">
        <color rgb="FF1E8C84"/>
      </right>
      <top/>
      <bottom style="thin">
        <color rgb="FF1E8C84"/>
      </bottom>
      <diagonal/>
    </border>
    <border>
      <left style="thin">
        <color rgb="FF1E3440"/>
      </left>
      <right/>
      <top style="thin">
        <color rgb="FF1E3440"/>
      </top>
      <bottom style="thin">
        <color rgb="FF1E3440"/>
      </bottom>
      <diagonal/>
    </border>
    <border>
      <left/>
      <right/>
      <top style="thin">
        <color rgb="FF1E3440"/>
      </top>
      <bottom style="thin">
        <color rgb="FF1E3440"/>
      </bottom>
      <diagonal/>
    </border>
    <border>
      <left/>
      <right style="thin">
        <color rgb="FF1E3440"/>
      </right>
      <top style="thin">
        <color rgb="FF1E3440"/>
      </top>
      <bottom style="thin">
        <color rgb="FF1E3440"/>
      </bottom>
      <diagonal/>
    </border>
    <border>
      <left/>
      <right/>
      <top style="thin">
        <color rgb="FFD7DEE1"/>
      </top>
      <bottom style="thin">
        <color rgb="FFD7DEE1"/>
      </bottom>
      <diagonal/>
    </border>
    <border>
      <left/>
      <right/>
      <top style="medium">
        <color rgb="FF1E8C84"/>
      </top>
      <bottom style="thin">
        <color rgb="FFD7DEE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8" fillId="5" borderId="0" xfId="0" applyFont="1" applyFill="1"/>
    <xf numFmtId="0" fontId="3" fillId="0" borderId="7" xfId="0" applyFont="1" applyBorder="1"/>
    <xf numFmtId="9" fontId="3" fillId="0" borderId="7" xfId="0" applyNumberFormat="1" applyFont="1" applyBorder="1"/>
    <xf numFmtId="0" fontId="3" fillId="0" borderId="20" xfId="0" applyFont="1" applyBorder="1"/>
    <xf numFmtId="9" fontId="3" fillId="0" borderId="20" xfId="0" applyNumberFormat="1" applyFont="1" applyBorder="1"/>
    <xf numFmtId="0" fontId="2" fillId="8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" fillId="8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left"/>
    </xf>
    <xf numFmtId="0" fontId="8" fillId="8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8" borderId="18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8" fillId="8" borderId="19" xfId="0" applyFont="1" applyFill="1" applyBorder="1" applyAlignment="1">
      <alignment horizontal="left" vertical="center" wrapText="1"/>
    </xf>
    <xf numFmtId="0" fontId="3" fillId="6" borderId="21" xfId="0" applyFon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8" fillId="8" borderId="0" xfId="0" applyFont="1" applyFill="1" applyAlignment="1">
      <alignment horizontal="left" wrapText="1"/>
    </xf>
    <xf numFmtId="0" fontId="8" fillId="8" borderId="0" xfId="0" applyFont="1" applyFill="1" applyAlignment="1">
      <alignment horizontal="center" wrapText="1"/>
    </xf>
    <xf numFmtId="165" fontId="3" fillId="0" borderId="7" xfId="0" applyNumberFormat="1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9" fontId="3" fillId="0" borderId="2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8" fillId="8" borderId="0" xfId="0" applyFont="1" applyFill="1"/>
    <xf numFmtId="0" fontId="8" fillId="8" borderId="0" xfId="0" applyFont="1" applyFill="1" applyAlignment="1">
      <alignment horizontal="center"/>
    </xf>
    <xf numFmtId="0" fontId="13" fillId="8" borderId="0" xfId="0" applyFont="1" applyFill="1" applyAlignment="1">
      <alignment vertical="center"/>
    </xf>
    <xf numFmtId="0" fontId="14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4" fillId="2" borderId="1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6" fillId="8" borderId="0" xfId="0" applyFont="1" applyFill="1"/>
    <xf numFmtId="0" fontId="7" fillId="9" borderId="9" xfId="0" applyFont="1" applyFill="1" applyBorder="1" applyAlignment="1">
      <alignment vertical="center" wrapText="1"/>
    </xf>
    <xf numFmtId="0" fontId="7" fillId="9" borderId="10" xfId="0" applyFont="1" applyFill="1" applyBorder="1" applyAlignment="1">
      <alignment vertical="center" wrapText="1"/>
    </xf>
    <xf numFmtId="0" fontId="7" fillId="9" borderId="11" xfId="0" applyFont="1" applyFill="1" applyBorder="1" applyAlignment="1">
      <alignment vertical="center" wrapText="1"/>
    </xf>
    <xf numFmtId="0" fontId="7" fillId="9" borderId="12" xfId="0" applyFont="1" applyFill="1" applyBorder="1" applyAlignment="1">
      <alignment vertical="center" wrapText="1"/>
    </xf>
    <xf numFmtId="0" fontId="7" fillId="9" borderId="0" xfId="0" applyFont="1" applyFill="1" applyAlignment="1">
      <alignment vertical="center" wrapText="1"/>
    </xf>
    <xf numFmtId="0" fontId="7" fillId="9" borderId="13" xfId="0" applyFont="1" applyFill="1" applyBorder="1" applyAlignment="1">
      <alignment vertical="center" wrapText="1"/>
    </xf>
    <xf numFmtId="0" fontId="7" fillId="9" borderId="14" xfId="0" applyFont="1" applyFill="1" applyBorder="1" applyAlignment="1">
      <alignment vertical="center" wrapText="1"/>
    </xf>
    <xf numFmtId="0" fontId="7" fillId="9" borderId="15" xfId="0" applyFont="1" applyFill="1" applyBorder="1" applyAlignment="1">
      <alignment vertical="center" wrapText="1"/>
    </xf>
    <xf numFmtId="0" fontId="7" fillId="9" borderId="16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7" fillId="6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vertical="center" wrapText="1"/>
    </xf>
    <xf numFmtId="0" fontId="4" fillId="0" borderId="0" xfId="0" applyFont="1"/>
    <xf numFmtId="0" fontId="9" fillId="8" borderId="0" xfId="0" applyFont="1" applyFill="1" applyAlignment="1">
      <alignment vertical="center"/>
    </xf>
    <xf numFmtId="0" fontId="3" fillId="0" borderId="0" xfId="0" applyFont="1"/>
    <xf numFmtId="0" fontId="8" fillId="8" borderId="0" xfId="0" applyFont="1" applyFill="1"/>
    <xf numFmtId="0" fontId="15" fillId="8" borderId="1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165" fontId="16" fillId="4" borderId="4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9" fontId="16" fillId="4" borderId="4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7" fillId="6" borderId="0" xfId="0" applyFont="1" applyFill="1" applyBorder="1" applyAlignment="1">
      <alignment horizontal="left" vertical="top" wrapText="1"/>
    </xf>
    <xf numFmtId="0" fontId="7" fillId="6" borderId="0" xfId="0" applyFont="1" applyFill="1" applyBorder="1" applyAlignment="1">
      <alignment horizontal="left" wrapText="1"/>
    </xf>
    <xf numFmtId="0" fontId="20" fillId="0" borderId="20" xfId="0" applyFont="1" applyBorder="1" applyAlignment="1">
      <alignment horizontal="center" vertical="center"/>
    </xf>
    <xf numFmtId="165" fontId="21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color rgb="FF64747D"/>
      </font>
      <fill>
        <patternFill patternType="solid">
          <bgColor rgb="FFF3F0E8"/>
        </patternFill>
      </fill>
    </dxf>
    <dxf>
      <font>
        <b/>
        <color rgb="FF2F7D5B"/>
      </font>
      <fill>
        <patternFill patternType="solid">
          <bgColor rgb="FFDDEDE4"/>
        </patternFill>
      </fill>
    </dxf>
    <dxf>
      <font>
        <b/>
        <color rgb="FFC94C43"/>
      </font>
      <fill>
        <patternFill patternType="solid">
          <bgColor rgb="FFF6DE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s-CL"/>
              <a:t>Madurez por Dimensión (0–4)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Puntaje</c:v>
          </c:tx>
          <c:spPr>
            <a:solidFill>
              <a:srgbClr val="FBE3D6"/>
            </a:solidFill>
            <a:ln>
              <a:solidFill>
                <a:schemeClr val="tx1"/>
              </a:solidFill>
            </a:ln>
          </c:spPr>
          <c:invertIfNegative val="1"/>
          <c:cat>
            <c:strRef>
              <c:f>Resultados!$A$11:$A$15</c:f>
              <c:strCache>
                <c:ptCount val="5"/>
                <c:pt idx="0">
                  <c:v>Diseño organizacional de la supervisión</c:v>
                </c:pt>
                <c:pt idx="1">
                  <c:v>Planificación y coordinación operacional</c:v>
                </c:pt>
                <c:pt idx="2">
                  <c:v>Rutinas de supervisión activa</c:v>
                </c:pt>
                <c:pt idx="3">
                  <c:v>Información y gestión de desviaciones</c:v>
                </c:pt>
                <c:pt idx="4">
                  <c:v>Aprendizaje, mejora y alineamiento del sistema</c:v>
                </c:pt>
              </c:strCache>
            </c:strRef>
          </c:cat>
          <c:val>
            <c:numRef>
              <c:f>Resultados!$B$11:$B$15</c:f>
              <c:numCache>
                <c:formatCode>0.0</c:formatCode>
                <c:ptCount val="5"/>
                <c:pt idx="0">
                  <c:v>1.9166666666666667</c:v>
                </c:pt>
                <c:pt idx="1">
                  <c:v>2.25</c:v>
                </c:pt>
                <c:pt idx="2">
                  <c:v>1.75</c:v>
                </c:pt>
                <c:pt idx="3">
                  <c:v>1.9166666666666667</c:v>
                </c:pt>
                <c:pt idx="4">
                  <c:v>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chemeClr val="tx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194-4FFD-8AD5-D0FB649A0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lineChart>
        <c:grouping val="standard"/>
        <c:varyColors val="0"/>
        <c:ser>
          <c:idx val="1"/>
          <c:order val="1"/>
          <c:tx>
            <c:strRef>
              <c:f>Resultados!$F$11:$F$15</c:f>
              <c:strCache>
                <c:ptCount val="5"/>
                <c:pt idx="0">
                  <c:v>2.1</c:v>
                </c:pt>
                <c:pt idx="1">
                  <c:v>2.1</c:v>
                </c:pt>
                <c:pt idx="2">
                  <c:v>2.1</c:v>
                </c:pt>
                <c:pt idx="3">
                  <c:v>2.1</c:v>
                </c:pt>
                <c:pt idx="4">
                  <c:v>2.1</c:v>
                </c:pt>
              </c:strCache>
            </c:strRef>
          </c:tx>
          <c:marker>
            <c:symbol val="none"/>
          </c:marker>
          <c:val>
            <c:numRef>
              <c:f>Resultados!$F$11:$F$15</c:f>
              <c:numCache>
                <c:formatCode>0.0</c:formatCode>
                <c:ptCount val="5"/>
                <c:pt idx="0">
                  <c:v>2.0666666666666669</c:v>
                </c:pt>
                <c:pt idx="1">
                  <c:v>2.0666666666666669</c:v>
                </c:pt>
                <c:pt idx="2">
                  <c:v>2.0666666666666669</c:v>
                </c:pt>
                <c:pt idx="3">
                  <c:v>2.0666666666666669</c:v>
                </c:pt>
                <c:pt idx="4">
                  <c:v>2.0666666666666669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06-4C66-9755-D407CBA19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s-C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  <c:max val="4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16329</xdr:rowOff>
    </xdr:from>
    <xdr:to>
      <xdr:col>0</xdr:col>
      <xdr:colOff>1360714</xdr:colOff>
      <xdr:row>5</xdr:row>
      <xdr:rowOff>128711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5136AF-E306-A068-673A-CE22F7FD5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329"/>
          <a:ext cx="1360714" cy="12444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12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showGridLines="0" tabSelected="1" workbookViewId="0">
      <selection activeCell="B13" sqref="B13"/>
    </sheetView>
  </sheetViews>
  <sheetFormatPr defaultRowHeight="14.15"/>
  <cols>
    <col min="1" max="1" width="17.92578125" customWidth="1"/>
    <col min="2" max="3" width="16" customWidth="1"/>
    <col min="4" max="10" width="14" customWidth="1"/>
  </cols>
  <sheetData>
    <row r="1" spans="1:11" ht="32.6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1"/>
    </row>
    <row r="2" spans="1:11" ht="14.15" customHeight="1"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4.15" customHeight="1"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4.15" customHeight="1">
      <c r="B4" s="18" t="s">
        <v>1</v>
      </c>
      <c r="C4" s="18"/>
      <c r="D4" s="18"/>
      <c r="E4" s="18"/>
      <c r="F4" s="18"/>
      <c r="G4" s="18"/>
      <c r="H4" s="18"/>
      <c r="I4" s="18"/>
      <c r="J4" s="18"/>
      <c r="K4" s="22"/>
    </row>
    <row r="5" spans="1:11" ht="14.15" customHeight="1">
      <c r="B5" s="18"/>
      <c r="C5" s="18"/>
      <c r="D5" s="18"/>
      <c r="E5" s="18"/>
      <c r="F5" s="18"/>
      <c r="G5" s="18"/>
      <c r="H5" s="18"/>
      <c r="I5" s="18"/>
      <c r="J5" s="18"/>
      <c r="K5" s="22"/>
    </row>
    <row r="6" spans="1:11" ht="15" customHeight="1">
      <c r="B6" s="104" t="s">
        <v>2</v>
      </c>
      <c r="C6" s="19"/>
      <c r="D6" s="19"/>
      <c r="E6" s="19"/>
      <c r="F6" s="19"/>
      <c r="G6" s="19"/>
      <c r="H6" s="19"/>
      <c r="I6" s="19"/>
      <c r="J6" s="19"/>
      <c r="K6" s="19"/>
    </row>
    <row r="7" spans="1:11" ht="15" customHeight="1"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5.45">
      <c r="A8" s="67" t="s">
        <v>150</v>
      </c>
      <c r="B8" s="67"/>
      <c r="C8" s="67"/>
      <c r="D8" s="67"/>
      <c r="E8" s="67"/>
      <c r="F8" s="67"/>
      <c r="G8" s="67"/>
      <c r="H8" s="67"/>
      <c r="I8" s="67"/>
      <c r="J8" s="67"/>
    </row>
    <row r="9" spans="1:11" ht="15" customHeight="1"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5" customHeight="1">
      <c r="A10" t="s">
        <v>151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5" customHeight="1">
      <c r="A11" t="s">
        <v>152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5" customHeight="1">
      <c r="A12" t="s">
        <v>153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15" customHeight="1"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ht="15.45">
      <c r="A15" s="89" t="s">
        <v>3</v>
      </c>
      <c r="B15" s="89"/>
      <c r="C15" s="89"/>
      <c r="D15" s="89"/>
      <c r="E15" s="89"/>
      <c r="F15" s="89"/>
      <c r="G15" s="1"/>
      <c r="H15" s="1"/>
      <c r="I15" s="1"/>
      <c r="J15" s="1"/>
    </row>
    <row r="16" spans="1:11">
      <c r="A16" s="25" t="s">
        <v>4</v>
      </c>
      <c r="B16" s="79"/>
      <c r="C16" s="79"/>
      <c r="D16" s="79"/>
      <c r="E16" s="79"/>
      <c r="F16" s="79"/>
      <c r="G16" s="1"/>
      <c r="H16" s="1"/>
      <c r="I16" s="1"/>
      <c r="J16" s="1"/>
    </row>
    <row r="17" spans="1:10">
      <c r="A17" s="25" t="s">
        <v>5</v>
      </c>
      <c r="B17" s="79"/>
      <c r="C17" s="79"/>
      <c r="D17" s="79"/>
      <c r="E17" s="79"/>
      <c r="F17" s="79"/>
      <c r="G17" s="1"/>
      <c r="H17" s="1"/>
      <c r="I17" s="1"/>
      <c r="J17" s="1"/>
    </row>
    <row r="18" spans="1:10">
      <c r="A18" s="25" t="s">
        <v>6</v>
      </c>
      <c r="B18" s="79"/>
      <c r="C18" s="79"/>
      <c r="D18" s="79"/>
      <c r="E18" s="79"/>
      <c r="F18" s="79"/>
      <c r="G18" s="1"/>
      <c r="H18" s="1"/>
      <c r="I18" s="1"/>
      <c r="J18" s="1"/>
    </row>
    <row r="19" spans="1:10">
      <c r="A19" s="25" t="s">
        <v>7</v>
      </c>
      <c r="B19" s="80">
        <v>46108</v>
      </c>
      <c r="C19" s="79"/>
      <c r="D19" s="79"/>
      <c r="E19" s="79"/>
      <c r="F19" s="79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45">
      <c r="A21" s="67" t="s">
        <v>8</v>
      </c>
      <c r="B21" s="67"/>
      <c r="C21" s="67"/>
      <c r="D21" s="67"/>
      <c r="E21" s="67"/>
      <c r="F21" s="67"/>
      <c r="G21" s="67"/>
      <c r="H21" s="67"/>
      <c r="I21" s="67"/>
      <c r="J21" s="67"/>
    </row>
    <row r="22" spans="1:10" ht="24" customHeight="1">
      <c r="A22" s="81" t="s">
        <v>147</v>
      </c>
      <c r="B22" s="82"/>
      <c r="C22" s="82"/>
      <c r="D22" s="82"/>
      <c r="E22" s="82"/>
      <c r="F22" s="82"/>
      <c r="G22" s="82"/>
      <c r="H22" s="82"/>
      <c r="I22" s="82"/>
      <c r="J22" s="83"/>
    </row>
    <row r="23" spans="1:10" ht="24" customHeight="1">
      <c r="A23" s="84"/>
      <c r="B23" s="85"/>
      <c r="C23" s="85"/>
      <c r="D23" s="85"/>
      <c r="E23" s="85"/>
      <c r="F23" s="85"/>
      <c r="G23" s="85"/>
      <c r="H23" s="85"/>
      <c r="I23" s="85"/>
      <c r="J23" s="86"/>
    </row>
    <row r="24" spans="1:10" ht="24" customHeight="1">
      <c r="A24" s="84"/>
      <c r="B24" s="85"/>
      <c r="C24" s="85"/>
      <c r="D24" s="85"/>
      <c r="E24" s="85"/>
      <c r="F24" s="85"/>
      <c r="G24" s="85"/>
      <c r="H24" s="85"/>
      <c r="I24" s="85"/>
      <c r="J24" s="86"/>
    </row>
    <row r="25" spans="1:10" ht="24" customHeight="1">
      <c r="A25" s="87"/>
      <c r="B25" s="77"/>
      <c r="C25" s="77"/>
      <c r="D25" s="77"/>
      <c r="E25" s="77"/>
      <c r="F25" s="77"/>
      <c r="G25" s="77"/>
      <c r="H25" s="77"/>
      <c r="I25" s="77"/>
      <c r="J25" s="88"/>
    </row>
    <row r="26" spans="1:10" ht="15.45">
      <c r="A26" s="67" t="s">
        <v>154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0" ht="24" customHeight="1">
      <c r="A27" s="106" t="s">
        <v>156</v>
      </c>
      <c r="B27" s="106"/>
      <c r="C27" s="106"/>
      <c r="D27" s="106"/>
      <c r="E27" s="106"/>
      <c r="F27" s="106"/>
      <c r="G27" s="106"/>
      <c r="H27" s="106"/>
      <c r="I27" s="106"/>
      <c r="J27" s="106"/>
    </row>
    <row r="28" spans="1:10" ht="24" customHeight="1">
      <c r="A28" s="105" t="s">
        <v>155</v>
      </c>
      <c r="B28" s="105"/>
      <c r="C28" s="105"/>
      <c r="D28" s="105"/>
      <c r="E28" s="105"/>
      <c r="F28" s="105"/>
      <c r="G28" s="105"/>
      <c r="H28" s="105"/>
      <c r="I28" s="105"/>
      <c r="J28" s="105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45">
      <c r="A30" s="67" t="s">
        <v>9</v>
      </c>
      <c r="B30" s="67"/>
      <c r="C30" s="67"/>
      <c r="D30" s="67"/>
      <c r="E30" s="67"/>
      <c r="F30" s="67"/>
      <c r="G30" s="67"/>
      <c r="H30" s="67"/>
      <c r="I30" s="67"/>
      <c r="J30" s="67"/>
    </row>
    <row r="31" spans="1:10">
      <c r="A31" s="2" t="s">
        <v>10</v>
      </c>
      <c r="B31" s="78" t="s">
        <v>11</v>
      </c>
      <c r="C31" s="78"/>
      <c r="D31" s="78" t="s">
        <v>12</v>
      </c>
      <c r="E31" s="78"/>
      <c r="F31" s="78"/>
      <c r="G31" s="78"/>
      <c r="H31" s="78"/>
      <c r="I31" s="78"/>
      <c r="J31" s="78"/>
    </row>
    <row r="32" spans="1:10" ht="28" customHeight="1">
      <c r="A32" s="23">
        <v>0</v>
      </c>
      <c r="B32" s="66" t="s">
        <v>13</v>
      </c>
      <c r="C32" s="66"/>
      <c r="D32" s="66" t="s">
        <v>14</v>
      </c>
      <c r="E32" s="66"/>
      <c r="F32" s="66"/>
      <c r="G32" s="66"/>
      <c r="H32" s="66"/>
      <c r="I32" s="66"/>
      <c r="J32" s="66"/>
    </row>
    <row r="33" spans="1:10" ht="28" customHeight="1">
      <c r="A33" s="24">
        <v>1</v>
      </c>
      <c r="B33" s="77" t="s">
        <v>15</v>
      </c>
      <c r="C33" s="77"/>
      <c r="D33" s="77" t="s">
        <v>148</v>
      </c>
      <c r="E33" s="77"/>
      <c r="F33" s="77"/>
      <c r="G33" s="77"/>
      <c r="H33" s="77"/>
      <c r="I33" s="77"/>
      <c r="J33" s="77"/>
    </row>
    <row r="34" spans="1:10" ht="28" customHeight="1">
      <c r="A34" s="23">
        <v>2</v>
      </c>
      <c r="B34" s="66" t="s">
        <v>16</v>
      </c>
      <c r="C34" s="66"/>
      <c r="D34" s="66" t="s">
        <v>17</v>
      </c>
      <c r="E34" s="66"/>
      <c r="F34" s="66"/>
      <c r="G34" s="66"/>
      <c r="H34" s="66"/>
      <c r="I34" s="66"/>
      <c r="J34" s="66"/>
    </row>
    <row r="35" spans="1:10" ht="28" customHeight="1">
      <c r="A35" s="24">
        <v>3</v>
      </c>
      <c r="B35" s="77" t="s">
        <v>18</v>
      </c>
      <c r="C35" s="77"/>
      <c r="D35" s="77" t="s">
        <v>19</v>
      </c>
      <c r="E35" s="77"/>
      <c r="F35" s="77"/>
      <c r="G35" s="77"/>
      <c r="H35" s="77"/>
      <c r="I35" s="77"/>
      <c r="J35" s="77"/>
    </row>
    <row r="36" spans="1:10" ht="28" customHeight="1">
      <c r="A36" s="23">
        <v>4</v>
      </c>
      <c r="B36" s="66" t="s">
        <v>20</v>
      </c>
      <c r="C36" s="66"/>
      <c r="D36" s="66" t="s">
        <v>21</v>
      </c>
      <c r="E36" s="66"/>
      <c r="F36" s="66"/>
      <c r="G36" s="66"/>
      <c r="H36" s="66"/>
      <c r="I36" s="66"/>
      <c r="J36" s="66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45">
      <c r="A39" s="67" t="s">
        <v>22</v>
      </c>
      <c r="B39" s="67"/>
      <c r="C39" s="67"/>
      <c r="D39" s="67"/>
      <c r="E39" s="67"/>
      <c r="F39" s="67"/>
      <c r="G39" s="67"/>
      <c r="H39" s="67"/>
      <c r="I39" s="67"/>
      <c r="J39" s="67"/>
    </row>
    <row r="40" spans="1:10" ht="23.05" customHeight="1">
      <c r="A40" s="68" t="s">
        <v>23</v>
      </c>
      <c r="B40" s="69"/>
      <c r="C40" s="69"/>
      <c r="D40" s="69"/>
      <c r="E40" s="69"/>
      <c r="F40" s="69"/>
      <c r="G40" s="69"/>
      <c r="H40" s="69"/>
      <c r="I40" s="69"/>
      <c r="J40" s="70"/>
    </row>
    <row r="41" spans="1:10" ht="23.05" customHeight="1">
      <c r="A41" s="71"/>
      <c r="B41" s="72"/>
      <c r="C41" s="72"/>
      <c r="D41" s="72"/>
      <c r="E41" s="72"/>
      <c r="F41" s="72"/>
      <c r="G41" s="72"/>
      <c r="H41" s="72"/>
      <c r="I41" s="72"/>
      <c r="J41" s="73"/>
    </row>
    <row r="42" spans="1:10" ht="23.05" customHeight="1">
      <c r="A42" s="74"/>
      <c r="B42" s="75"/>
      <c r="C42" s="75"/>
      <c r="D42" s="75"/>
      <c r="E42" s="75"/>
      <c r="F42" s="75"/>
      <c r="G42" s="75"/>
      <c r="H42" s="75"/>
      <c r="I42" s="75"/>
      <c r="J42" s="76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26">
    <mergeCell ref="A27:J27"/>
    <mergeCell ref="A28:J28"/>
    <mergeCell ref="A15:F15"/>
    <mergeCell ref="B16:F16"/>
    <mergeCell ref="A8:J8"/>
    <mergeCell ref="A26:J26"/>
    <mergeCell ref="B17:F17"/>
    <mergeCell ref="B18:F18"/>
    <mergeCell ref="B19:F19"/>
    <mergeCell ref="A21:J21"/>
    <mergeCell ref="A22:J25"/>
    <mergeCell ref="A30:J30"/>
    <mergeCell ref="B31:C31"/>
    <mergeCell ref="D31:J31"/>
    <mergeCell ref="B32:C32"/>
    <mergeCell ref="D32:J32"/>
    <mergeCell ref="B36:C36"/>
    <mergeCell ref="D36:J36"/>
    <mergeCell ref="A39:J39"/>
    <mergeCell ref="A40:J42"/>
    <mergeCell ref="B33:C33"/>
    <mergeCell ref="D33:J33"/>
    <mergeCell ref="B34:C34"/>
    <mergeCell ref="D34:J34"/>
    <mergeCell ref="B35:C35"/>
    <mergeCell ref="D35:J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5"/>
  <sheetViews>
    <sheetView showGridLines="0" workbookViewId="0">
      <selection activeCell="C49" sqref="C49"/>
    </sheetView>
  </sheetViews>
  <sheetFormatPr defaultRowHeight="14.15"/>
  <cols>
    <col min="1" max="1" width="6" customWidth="1"/>
    <col min="2" max="2" width="24" customWidth="1"/>
    <col min="3" max="3" width="54" customWidth="1"/>
    <col min="4" max="4" width="10" style="35" customWidth="1"/>
    <col min="5" max="5" width="35" customWidth="1"/>
    <col min="6" max="6" width="17" style="35" customWidth="1"/>
    <col min="7" max="7" width="30" style="37" customWidth="1"/>
  </cols>
  <sheetData>
    <row r="1" spans="1:7">
      <c r="A1" s="90" t="s">
        <v>24</v>
      </c>
      <c r="B1" s="90"/>
      <c r="C1" s="90"/>
      <c r="D1" s="90"/>
      <c r="E1" s="90"/>
      <c r="F1" s="90"/>
      <c r="G1" s="90"/>
    </row>
    <row r="2" spans="1:7">
      <c r="A2" s="90"/>
      <c r="B2" s="90"/>
      <c r="C2" s="90"/>
      <c r="D2" s="90"/>
      <c r="E2" s="90"/>
      <c r="F2" s="90"/>
      <c r="G2" s="90"/>
    </row>
    <row r="3" spans="1:7">
      <c r="A3" s="91" t="s">
        <v>25</v>
      </c>
      <c r="B3" s="91"/>
      <c r="C3" s="91"/>
      <c r="D3" s="91"/>
      <c r="E3" s="91"/>
      <c r="F3" s="91"/>
      <c r="G3" s="91"/>
    </row>
    <row r="4" spans="1:7">
      <c r="A4" s="1"/>
      <c r="B4" s="1"/>
      <c r="C4" s="1"/>
      <c r="D4" s="34"/>
      <c r="E4" s="1"/>
      <c r="F4" s="34"/>
      <c r="G4" s="26"/>
    </row>
    <row r="5" spans="1:7" ht="42" customHeight="1">
      <c r="A5" s="27" t="s">
        <v>26</v>
      </c>
      <c r="B5" s="29" t="s">
        <v>27</v>
      </c>
      <c r="C5" s="29" t="s">
        <v>28</v>
      </c>
      <c r="D5" s="28" t="s">
        <v>10</v>
      </c>
      <c r="E5" s="36" t="s">
        <v>29</v>
      </c>
      <c r="F5" s="28" t="s">
        <v>30</v>
      </c>
      <c r="G5" s="38" t="s">
        <v>149</v>
      </c>
    </row>
    <row r="6" spans="1:7" ht="54" customHeight="1">
      <c r="A6" s="3">
        <v>1</v>
      </c>
      <c r="B6" s="30" t="s">
        <v>31</v>
      </c>
      <c r="C6" s="32" t="s">
        <v>32</v>
      </c>
      <c r="D6" s="4">
        <v>1</v>
      </c>
      <c r="E6" s="5"/>
      <c r="F6" s="6" t="str">
        <f t="shared" ref="F6:F37" si="0">IF(D6="","Pendiente",IF(D6&lt;3,"No exigida",IF(E6="","Falta evidencia","Respaldada")))</f>
        <v>No exigida</v>
      </c>
      <c r="G6" s="39"/>
    </row>
    <row r="7" spans="1:7" ht="54" customHeight="1">
      <c r="A7" s="7">
        <v>2</v>
      </c>
      <c r="B7" s="31" t="s">
        <v>31</v>
      </c>
      <c r="C7" s="33" t="s">
        <v>33</v>
      </c>
      <c r="D7" s="8">
        <v>2</v>
      </c>
      <c r="E7" s="9"/>
      <c r="F7" s="10" t="str">
        <f t="shared" si="0"/>
        <v>No exigida</v>
      </c>
      <c r="G7" s="40"/>
    </row>
    <row r="8" spans="1:7" ht="54" customHeight="1">
      <c r="A8" s="7">
        <v>3</v>
      </c>
      <c r="B8" s="31" t="s">
        <v>31</v>
      </c>
      <c r="C8" s="33" t="s">
        <v>34</v>
      </c>
      <c r="D8" s="8">
        <v>3</v>
      </c>
      <c r="E8" s="9"/>
      <c r="F8" s="10" t="str">
        <f t="shared" si="0"/>
        <v>Falta evidencia</v>
      </c>
      <c r="G8" s="40"/>
    </row>
    <row r="9" spans="1:7" ht="54" customHeight="1">
      <c r="A9" s="7">
        <v>4</v>
      </c>
      <c r="B9" s="31" t="s">
        <v>31</v>
      </c>
      <c r="C9" s="33" t="s">
        <v>35</v>
      </c>
      <c r="D9" s="8">
        <v>4</v>
      </c>
      <c r="E9" s="9"/>
      <c r="F9" s="10" t="str">
        <f t="shared" si="0"/>
        <v>Falta evidencia</v>
      </c>
      <c r="G9" s="40"/>
    </row>
    <row r="10" spans="1:7" ht="54" customHeight="1">
      <c r="A10" s="7">
        <v>5</v>
      </c>
      <c r="B10" s="31" t="s">
        <v>31</v>
      </c>
      <c r="C10" s="33" t="s">
        <v>36</v>
      </c>
      <c r="D10" s="8">
        <v>0</v>
      </c>
      <c r="E10" s="9"/>
      <c r="F10" s="10" t="str">
        <f t="shared" si="0"/>
        <v>No exigida</v>
      </c>
      <c r="G10" s="40"/>
    </row>
    <row r="11" spans="1:7" ht="54" customHeight="1">
      <c r="A11" s="7">
        <v>6</v>
      </c>
      <c r="B11" s="31" t="s">
        <v>31</v>
      </c>
      <c r="C11" s="33" t="s">
        <v>37</v>
      </c>
      <c r="D11" s="8">
        <v>1</v>
      </c>
      <c r="E11" s="9"/>
      <c r="F11" s="10" t="str">
        <f t="shared" si="0"/>
        <v>No exigida</v>
      </c>
      <c r="G11" s="40"/>
    </row>
    <row r="12" spans="1:7" ht="54" customHeight="1">
      <c r="A12" s="7">
        <v>7</v>
      </c>
      <c r="B12" s="31" t="s">
        <v>31</v>
      </c>
      <c r="C12" s="33" t="s">
        <v>38</v>
      </c>
      <c r="D12" s="8">
        <v>2</v>
      </c>
      <c r="E12" s="9"/>
      <c r="F12" s="10" t="str">
        <f t="shared" si="0"/>
        <v>No exigida</v>
      </c>
      <c r="G12" s="40"/>
    </row>
    <row r="13" spans="1:7" ht="54" customHeight="1">
      <c r="A13" s="7">
        <v>8</v>
      </c>
      <c r="B13" s="31" t="s">
        <v>31</v>
      </c>
      <c r="C13" s="33" t="s">
        <v>39</v>
      </c>
      <c r="D13" s="8">
        <v>3</v>
      </c>
      <c r="E13" s="9"/>
      <c r="F13" s="10" t="str">
        <f t="shared" si="0"/>
        <v>Falta evidencia</v>
      </c>
      <c r="G13" s="40"/>
    </row>
    <row r="14" spans="1:7" ht="54" customHeight="1">
      <c r="A14" s="7">
        <v>9</v>
      </c>
      <c r="B14" s="31" t="s">
        <v>31</v>
      </c>
      <c r="C14" s="33" t="s">
        <v>40</v>
      </c>
      <c r="D14" s="8">
        <v>4</v>
      </c>
      <c r="E14" s="9"/>
      <c r="F14" s="10" t="str">
        <f t="shared" si="0"/>
        <v>Falta evidencia</v>
      </c>
      <c r="G14" s="40"/>
    </row>
    <row r="15" spans="1:7" ht="54" customHeight="1">
      <c r="A15" s="7">
        <v>10</v>
      </c>
      <c r="B15" s="31" t="s">
        <v>31</v>
      </c>
      <c r="C15" s="33" t="s">
        <v>41</v>
      </c>
      <c r="D15" s="8">
        <v>0</v>
      </c>
      <c r="E15" s="9"/>
      <c r="F15" s="10" t="str">
        <f t="shared" si="0"/>
        <v>No exigida</v>
      </c>
      <c r="G15" s="40"/>
    </row>
    <row r="16" spans="1:7" ht="54" customHeight="1">
      <c r="A16" s="7">
        <v>11</v>
      </c>
      <c r="B16" s="31" t="s">
        <v>31</v>
      </c>
      <c r="C16" s="33" t="s">
        <v>42</v>
      </c>
      <c r="D16" s="8">
        <v>1</v>
      </c>
      <c r="E16" s="9"/>
      <c r="F16" s="10" t="str">
        <f t="shared" si="0"/>
        <v>No exigida</v>
      </c>
      <c r="G16" s="40"/>
    </row>
    <row r="17" spans="1:7" ht="54" customHeight="1">
      <c r="A17" s="7">
        <v>12</v>
      </c>
      <c r="B17" s="31" t="s">
        <v>31</v>
      </c>
      <c r="C17" s="33" t="s">
        <v>43</v>
      </c>
      <c r="D17" s="8">
        <v>2</v>
      </c>
      <c r="E17" s="9"/>
      <c r="F17" s="10" t="str">
        <f t="shared" si="0"/>
        <v>No exigida</v>
      </c>
      <c r="G17" s="40"/>
    </row>
    <row r="18" spans="1:7" ht="54" customHeight="1">
      <c r="A18" s="3">
        <v>13</v>
      </c>
      <c r="B18" s="30" t="s">
        <v>44</v>
      </c>
      <c r="C18" s="32" t="s">
        <v>45</v>
      </c>
      <c r="D18" s="4">
        <v>3</v>
      </c>
      <c r="E18" s="5"/>
      <c r="F18" s="6" t="str">
        <f t="shared" si="0"/>
        <v>Falta evidencia</v>
      </c>
      <c r="G18" s="39"/>
    </row>
    <row r="19" spans="1:7" ht="54" customHeight="1">
      <c r="A19" s="7">
        <v>14</v>
      </c>
      <c r="B19" s="31" t="s">
        <v>44</v>
      </c>
      <c r="C19" s="33" t="s">
        <v>46</v>
      </c>
      <c r="D19" s="8">
        <v>4</v>
      </c>
      <c r="E19" s="9"/>
      <c r="F19" s="10" t="str">
        <f t="shared" si="0"/>
        <v>Falta evidencia</v>
      </c>
      <c r="G19" s="40"/>
    </row>
    <row r="20" spans="1:7" ht="54" customHeight="1">
      <c r="A20" s="107">
        <v>15</v>
      </c>
      <c r="B20" s="31" t="s">
        <v>44</v>
      </c>
      <c r="C20" s="33" t="s">
        <v>47</v>
      </c>
      <c r="D20" s="8">
        <v>0</v>
      </c>
      <c r="E20" s="9"/>
      <c r="F20" s="10" t="str">
        <f t="shared" si="0"/>
        <v>No exigida</v>
      </c>
      <c r="G20" s="40"/>
    </row>
    <row r="21" spans="1:7" ht="54" customHeight="1">
      <c r="A21" s="7">
        <v>16</v>
      </c>
      <c r="B21" s="31" t="s">
        <v>44</v>
      </c>
      <c r="C21" s="33" t="s">
        <v>48</v>
      </c>
      <c r="D21" s="8">
        <v>1</v>
      </c>
      <c r="E21" s="9"/>
      <c r="F21" s="10" t="str">
        <f t="shared" si="0"/>
        <v>No exigida</v>
      </c>
      <c r="G21" s="40"/>
    </row>
    <row r="22" spans="1:7" ht="54" customHeight="1">
      <c r="A22" s="7">
        <v>17</v>
      </c>
      <c r="B22" s="31" t="s">
        <v>44</v>
      </c>
      <c r="C22" s="33" t="s">
        <v>49</v>
      </c>
      <c r="D22" s="8">
        <v>2</v>
      </c>
      <c r="E22" s="9"/>
      <c r="F22" s="10" t="str">
        <f t="shared" si="0"/>
        <v>No exigida</v>
      </c>
      <c r="G22" s="40"/>
    </row>
    <row r="23" spans="1:7" ht="54" customHeight="1">
      <c r="A23" s="7">
        <v>18</v>
      </c>
      <c r="B23" s="31" t="s">
        <v>44</v>
      </c>
      <c r="C23" s="33" t="s">
        <v>50</v>
      </c>
      <c r="D23" s="8">
        <v>3</v>
      </c>
      <c r="E23" s="9"/>
      <c r="F23" s="10" t="str">
        <f t="shared" si="0"/>
        <v>Falta evidencia</v>
      </c>
      <c r="G23" s="40"/>
    </row>
    <row r="24" spans="1:7" ht="54" customHeight="1">
      <c r="A24" s="7">
        <v>19</v>
      </c>
      <c r="B24" s="31" t="s">
        <v>44</v>
      </c>
      <c r="C24" s="33" t="s">
        <v>51</v>
      </c>
      <c r="D24" s="8">
        <v>4</v>
      </c>
      <c r="E24" s="9"/>
      <c r="F24" s="10" t="str">
        <f t="shared" si="0"/>
        <v>Falta evidencia</v>
      </c>
      <c r="G24" s="40"/>
    </row>
    <row r="25" spans="1:7" ht="54" customHeight="1">
      <c r="A25" s="7">
        <v>20</v>
      </c>
      <c r="B25" s="31" t="s">
        <v>44</v>
      </c>
      <c r="C25" s="33" t="s">
        <v>52</v>
      </c>
      <c r="D25" s="8">
        <v>0</v>
      </c>
      <c r="E25" s="9"/>
      <c r="F25" s="10" t="str">
        <f t="shared" si="0"/>
        <v>No exigida</v>
      </c>
      <c r="G25" s="40"/>
    </row>
    <row r="26" spans="1:7" ht="54" customHeight="1">
      <c r="A26" s="7">
        <v>21</v>
      </c>
      <c r="B26" s="31" t="s">
        <v>44</v>
      </c>
      <c r="C26" s="33" t="s">
        <v>53</v>
      </c>
      <c r="D26" s="8">
        <v>1</v>
      </c>
      <c r="E26" s="9"/>
      <c r="F26" s="10" t="str">
        <f t="shared" si="0"/>
        <v>No exigida</v>
      </c>
      <c r="G26" s="40"/>
    </row>
    <row r="27" spans="1:7" ht="54" customHeight="1">
      <c r="A27" s="7">
        <v>22</v>
      </c>
      <c r="B27" s="31" t="s">
        <v>44</v>
      </c>
      <c r="C27" s="33" t="s">
        <v>54</v>
      </c>
      <c r="D27" s="8">
        <v>2</v>
      </c>
      <c r="E27" s="9"/>
      <c r="F27" s="10" t="str">
        <f t="shared" si="0"/>
        <v>No exigida</v>
      </c>
      <c r="G27" s="40"/>
    </row>
    <row r="28" spans="1:7" ht="54" customHeight="1">
      <c r="A28" s="7">
        <v>23</v>
      </c>
      <c r="B28" s="31" t="s">
        <v>44</v>
      </c>
      <c r="C28" s="33" t="s">
        <v>55</v>
      </c>
      <c r="D28" s="8">
        <v>3</v>
      </c>
      <c r="E28" s="9"/>
      <c r="F28" s="10" t="str">
        <f t="shared" si="0"/>
        <v>Falta evidencia</v>
      </c>
      <c r="G28" s="40"/>
    </row>
    <row r="29" spans="1:7" ht="54" customHeight="1">
      <c r="A29" s="7">
        <v>24</v>
      </c>
      <c r="B29" s="31" t="s">
        <v>44</v>
      </c>
      <c r="C29" s="33" t="s">
        <v>56</v>
      </c>
      <c r="D29" s="8">
        <v>4</v>
      </c>
      <c r="E29" s="9"/>
      <c r="F29" s="10" t="str">
        <f t="shared" si="0"/>
        <v>Falta evidencia</v>
      </c>
      <c r="G29" s="40"/>
    </row>
    <row r="30" spans="1:7" ht="54" customHeight="1">
      <c r="A30" s="3">
        <v>25</v>
      </c>
      <c r="B30" s="30" t="s">
        <v>57</v>
      </c>
      <c r="C30" s="32" t="s">
        <v>58</v>
      </c>
      <c r="D30" s="4">
        <v>0</v>
      </c>
      <c r="E30" s="5"/>
      <c r="F30" s="6" t="str">
        <f t="shared" si="0"/>
        <v>No exigida</v>
      </c>
      <c r="G30" s="39"/>
    </row>
    <row r="31" spans="1:7" ht="54" customHeight="1">
      <c r="A31" s="7">
        <v>26</v>
      </c>
      <c r="B31" s="31" t="s">
        <v>57</v>
      </c>
      <c r="C31" s="33" t="s">
        <v>59</v>
      </c>
      <c r="D31" s="8">
        <v>1</v>
      </c>
      <c r="E31" s="9"/>
      <c r="F31" s="10" t="str">
        <f t="shared" si="0"/>
        <v>No exigida</v>
      </c>
      <c r="G31" s="40"/>
    </row>
    <row r="32" spans="1:7" ht="54" customHeight="1">
      <c r="A32" s="107">
        <v>27</v>
      </c>
      <c r="B32" s="31" t="s">
        <v>57</v>
      </c>
      <c r="C32" s="33" t="s">
        <v>60</v>
      </c>
      <c r="D32" s="8">
        <v>2</v>
      </c>
      <c r="E32" s="9"/>
      <c r="F32" s="10" t="str">
        <f t="shared" si="0"/>
        <v>No exigida</v>
      </c>
      <c r="G32" s="40"/>
    </row>
    <row r="33" spans="1:7" ht="54" customHeight="1">
      <c r="A33" s="7">
        <v>28</v>
      </c>
      <c r="B33" s="31" t="s">
        <v>57</v>
      </c>
      <c r="C33" s="33" t="s">
        <v>61</v>
      </c>
      <c r="D33" s="8">
        <v>3</v>
      </c>
      <c r="E33" s="9"/>
      <c r="F33" s="10" t="str">
        <f t="shared" si="0"/>
        <v>Falta evidencia</v>
      </c>
      <c r="G33" s="40"/>
    </row>
    <row r="34" spans="1:7" ht="54" customHeight="1">
      <c r="A34" s="7">
        <v>29</v>
      </c>
      <c r="B34" s="31" t="s">
        <v>57</v>
      </c>
      <c r="C34" s="33" t="s">
        <v>62</v>
      </c>
      <c r="D34" s="8">
        <v>4</v>
      </c>
      <c r="E34" s="9"/>
      <c r="F34" s="10" t="str">
        <f t="shared" si="0"/>
        <v>Falta evidencia</v>
      </c>
      <c r="G34" s="40"/>
    </row>
    <row r="35" spans="1:7" ht="54" customHeight="1">
      <c r="A35" s="107">
        <v>30</v>
      </c>
      <c r="B35" s="31" t="s">
        <v>57</v>
      </c>
      <c r="C35" s="33" t="s">
        <v>63</v>
      </c>
      <c r="D35" s="8">
        <v>0</v>
      </c>
      <c r="E35" s="9"/>
      <c r="F35" s="10" t="str">
        <f t="shared" si="0"/>
        <v>No exigida</v>
      </c>
      <c r="G35" s="40"/>
    </row>
    <row r="36" spans="1:7" ht="54" customHeight="1">
      <c r="A36" s="7">
        <v>31</v>
      </c>
      <c r="B36" s="31" t="s">
        <v>57</v>
      </c>
      <c r="C36" s="33" t="s">
        <v>64</v>
      </c>
      <c r="D36" s="8">
        <v>1</v>
      </c>
      <c r="E36" s="9"/>
      <c r="F36" s="10" t="str">
        <f t="shared" si="0"/>
        <v>No exigida</v>
      </c>
      <c r="G36" s="40"/>
    </row>
    <row r="37" spans="1:7" ht="54" customHeight="1">
      <c r="A37" s="7">
        <v>32</v>
      </c>
      <c r="B37" s="31" t="s">
        <v>57</v>
      </c>
      <c r="C37" s="33" t="s">
        <v>65</v>
      </c>
      <c r="D37" s="8">
        <v>2</v>
      </c>
      <c r="E37" s="9"/>
      <c r="F37" s="10" t="str">
        <f t="shared" si="0"/>
        <v>No exigida</v>
      </c>
      <c r="G37" s="40"/>
    </row>
    <row r="38" spans="1:7" ht="54" customHeight="1">
      <c r="A38" s="7">
        <v>33</v>
      </c>
      <c r="B38" s="31" t="s">
        <v>57</v>
      </c>
      <c r="C38" s="33" t="s">
        <v>66</v>
      </c>
      <c r="D38" s="8">
        <v>3</v>
      </c>
      <c r="E38" s="9"/>
      <c r="F38" s="10" t="str">
        <f t="shared" ref="F38:F65" si="1">IF(D38="","Pendiente",IF(D38&lt;3,"No exigida",IF(E38="","Falta evidencia","Respaldada")))</f>
        <v>Falta evidencia</v>
      </c>
      <c r="G38" s="40"/>
    </row>
    <row r="39" spans="1:7" ht="54" customHeight="1">
      <c r="A39" s="107">
        <v>34</v>
      </c>
      <c r="B39" s="31" t="s">
        <v>57</v>
      </c>
      <c r="C39" s="33" t="s">
        <v>67</v>
      </c>
      <c r="D39" s="8">
        <v>4</v>
      </c>
      <c r="E39" s="9"/>
      <c r="F39" s="10" t="str">
        <f t="shared" si="1"/>
        <v>Falta evidencia</v>
      </c>
      <c r="G39" s="40"/>
    </row>
    <row r="40" spans="1:7" ht="54" customHeight="1">
      <c r="A40" s="7">
        <v>35</v>
      </c>
      <c r="B40" s="31" t="s">
        <v>57</v>
      </c>
      <c r="C40" s="33" t="s">
        <v>68</v>
      </c>
      <c r="D40" s="8">
        <v>0</v>
      </c>
      <c r="E40" s="9"/>
      <c r="F40" s="10" t="str">
        <f t="shared" si="1"/>
        <v>No exigida</v>
      </c>
      <c r="G40" s="40"/>
    </row>
    <row r="41" spans="1:7" ht="54" customHeight="1">
      <c r="A41" s="7">
        <v>36</v>
      </c>
      <c r="B41" s="31" t="s">
        <v>57</v>
      </c>
      <c r="C41" s="33" t="s">
        <v>69</v>
      </c>
      <c r="D41" s="8">
        <v>1</v>
      </c>
      <c r="E41" s="9"/>
      <c r="F41" s="10" t="str">
        <f t="shared" si="1"/>
        <v>No exigida</v>
      </c>
      <c r="G41" s="40"/>
    </row>
    <row r="42" spans="1:7" ht="54" customHeight="1">
      <c r="A42" s="3">
        <v>37</v>
      </c>
      <c r="B42" s="30" t="s">
        <v>70</v>
      </c>
      <c r="C42" s="32" t="s">
        <v>71</v>
      </c>
      <c r="D42" s="4">
        <v>2</v>
      </c>
      <c r="E42" s="5"/>
      <c r="F42" s="6" t="str">
        <f t="shared" si="1"/>
        <v>No exigida</v>
      </c>
      <c r="G42" s="39"/>
    </row>
    <row r="43" spans="1:7" ht="54" customHeight="1">
      <c r="A43" s="7">
        <v>38</v>
      </c>
      <c r="B43" s="31" t="s">
        <v>70</v>
      </c>
      <c r="C43" s="33" t="s">
        <v>72</v>
      </c>
      <c r="D43" s="8">
        <v>3</v>
      </c>
      <c r="E43" s="9"/>
      <c r="F43" s="10" t="str">
        <f t="shared" si="1"/>
        <v>Falta evidencia</v>
      </c>
      <c r="G43" s="40"/>
    </row>
    <row r="44" spans="1:7" ht="54" customHeight="1">
      <c r="A44" s="7">
        <v>39</v>
      </c>
      <c r="B44" s="31" t="s">
        <v>70</v>
      </c>
      <c r="C44" s="33" t="s">
        <v>73</v>
      </c>
      <c r="D44" s="8">
        <v>4</v>
      </c>
      <c r="E44" s="9"/>
      <c r="F44" s="10" t="str">
        <f t="shared" si="1"/>
        <v>Falta evidencia</v>
      </c>
      <c r="G44" s="40"/>
    </row>
    <row r="45" spans="1:7" ht="54" customHeight="1">
      <c r="A45" s="7">
        <v>40</v>
      </c>
      <c r="B45" s="31" t="s">
        <v>70</v>
      </c>
      <c r="C45" s="33" t="s">
        <v>74</v>
      </c>
      <c r="D45" s="8">
        <v>0</v>
      </c>
      <c r="E45" s="9"/>
      <c r="F45" s="10" t="str">
        <f t="shared" si="1"/>
        <v>No exigida</v>
      </c>
      <c r="G45" s="40"/>
    </row>
    <row r="46" spans="1:7" ht="54" customHeight="1">
      <c r="A46" s="7">
        <v>41</v>
      </c>
      <c r="B46" s="31" t="s">
        <v>70</v>
      </c>
      <c r="C46" s="33" t="s">
        <v>75</v>
      </c>
      <c r="D46" s="8">
        <v>1</v>
      </c>
      <c r="E46" s="9"/>
      <c r="F46" s="10" t="str">
        <f t="shared" si="1"/>
        <v>No exigida</v>
      </c>
      <c r="G46" s="40"/>
    </row>
    <row r="47" spans="1:7" ht="54" customHeight="1">
      <c r="A47" s="7">
        <v>42</v>
      </c>
      <c r="B47" s="31" t="s">
        <v>70</v>
      </c>
      <c r="C47" s="33" t="s">
        <v>76</v>
      </c>
      <c r="D47" s="8">
        <v>2</v>
      </c>
      <c r="E47" s="9"/>
      <c r="F47" s="10" t="str">
        <f t="shared" si="1"/>
        <v>No exigida</v>
      </c>
      <c r="G47" s="40"/>
    </row>
    <row r="48" spans="1:7" ht="54" customHeight="1">
      <c r="A48" s="7">
        <v>43</v>
      </c>
      <c r="B48" s="31" t="s">
        <v>70</v>
      </c>
      <c r="C48" s="33" t="s">
        <v>77</v>
      </c>
      <c r="D48" s="8">
        <v>3</v>
      </c>
      <c r="E48" s="9"/>
      <c r="F48" s="10" t="str">
        <f t="shared" si="1"/>
        <v>Falta evidencia</v>
      </c>
      <c r="G48" s="40"/>
    </row>
    <row r="49" spans="1:7" ht="54" customHeight="1">
      <c r="A49" s="7">
        <v>44</v>
      </c>
      <c r="B49" s="31" t="s">
        <v>70</v>
      </c>
      <c r="C49" s="33" t="s">
        <v>78</v>
      </c>
      <c r="D49" s="8">
        <v>4</v>
      </c>
      <c r="E49" s="9"/>
      <c r="F49" s="10" t="str">
        <f t="shared" si="1"/>
        <v>Falta evidencia</v>
      </c>
      <c r="G49" s="40"/>
    </row>
    <row r="50" spans="1:7" ht="54" customHeight="1">
      <c r="A50" s="7">
        <v>45</v>
      </c>
      <c r="B50" s="31" t="s">
        <v>70</v>
      </c>
      <c r="C50" s="33" t="s">
        <v>79</v>
      </c>
      <c r="D50" s="8">
        <v>0</v>
      </c>
      <c r="E50" s="9"/>
      <c r="F50" s="10" t="str">
        <f t="shared" si="1"/>
        <v>No exigida</v>
      </c>
      <c r="G50" s="40"/>
    </row>
    <row r="51" spans="1:7" ht="54" customHeight="1">
      <c r="A51" s="7">
        <v>46</v>
      </c>
      <c r="B51" s="31" t="s">
        <v>70</v>
      </c>
      <c r="C51" s="33" t="s">
        <v>80</v>
      </c>
      <c r="D51" s="8">
        <v>1</v>
      </c>
      <c r="E51" s="9"/>
      <c r="F51" s="10" t="str">
        <f t="shared" si="1"/>
        <v>No exigida</v>
      </c>
      <c r="G51" s="40"/>
    </row>
    <row r="52" spans="1:7" ht="54" customHeight="1">
      <c r="A52" s="7">
        <v>47</v>
      </c>
      <c r="B52" s="31" t="s">
        <v>70</v>
      </c>
      <c r="C52" s="33" t="s">
        <v>81</v>
      </c>
      <c r="D52" s="8">
        <v>1</v>
      </c>
      <c r="E52" s="9"/>
      <c r="F52" s="10" t="str">
        <f t="shared" si="1"/>
        <v>No exigida</v>
      </c>
      <c r="G52" s="40"/>
    </row>
    <row r="53" spans="1:7" ht="54" customHeight="1">
      <c r="A53" s="107">
        <v>48</v>
      </c>
      <c r="B53" s="31" t="s">
        <v>70</v>
      </c>
      <c r="C53" s="33" t="s">
        <v>82</v>
      </c>
      <c r="D53" s="8">
        <v>2</v>
      </c>
      <c r="E53" s="9"/>
      <c r="F53" s="10" t="str">
        <f t="shared" si="1"/>
        <v>No exigida</v>
      </c>
      <c r="G53" s="40"/>
    </row>
    <row r="54" spans="1:7" ht="54" customHeight="1">
      <c r="A54" s="3">
        <v>49</v>
      </c>
      <c r="B54" s="30" t="s">
        <v>83</v>
      </c>
      <c r="C54" s="32" t="s">
        <v>84</v>
      </c>
      <c r="D54" s="4">
        <v>3</v>
      </c>
      <c r="E54" s="5"/>
      <c r="F54" s="6" t="str">
        <f t="shared" si="1"/>
        <v>Falta evidencia</v>
      </c>
      <c r="G54" s="39"/>
    </row>
    <row r="55" spans="1:7" ht="54" customHeight="1">
      <c r="A55" s="7">
        <v>50</v>
      </c>
      <c r="B55" s="31" t="s">
        <v>83</v>
      </c>
      <c r="C55" s="33" t="s">
        <v>85</v>
      </c>
      <c r="D55" s="8">
        <v>4</v>
      </c>
      <c r="E55" s="9"/>
      <c r="F55" s="10" t="str">
        <f t="shared" si="1"/>
        <v>Falta evidencia</v>
      </c>
      <c r="G55" s="40"/>
    </row>
    <row r="56" spans="1:7" ht="54" customHeight="1">
      <c r="A56" s="7">
        <v>51</v>
      </c>
      <c r="B56" s="31" t="s">
        <v>83</v>
      </c>
      <c r="C56" s="33" t="s">
        <v>86</v>
      </c>
      <c r="D56" s="8">
        <v>1</v>
      </c>
      <c r="E56" s="9"/>
      <c r="F56" s="10" t="str">
        <f t="shared" si="1"/>
        <v>No exigida</v>
      </c>
      <c r="G56" s="40"/>
    </row>
    <row r="57" spans="1:7" ht="54" customHeight="1">
      <c r="A57" s="7">
        <v>52</v>
      </c>
      <c r="B57" s="31" t="s">
        <v>83</v>
      </c>
      <c r="C57" s="33" t="s">
        <v>87</v>
      </c>
      <c r="D57" s="8">
        <v>2</v>
      </c>
      <c r="E57" s="9"/>
      <c r="F57" s="10" t="str">
        <f t="shared" si="1"/>
        <v>No exigida</v>
      </c>
      <c r="G57" s="40"/>
    </row>
    <row r="58" spans="1:7" ht="54" customHeight="1">
      <c r="A58" s="7">
        <v>53</v>
      </c>
      <c r="B58" s="31" t="s">
        <v>83</v>
      </c>
      <c r="C58" s="33" t="s">
        <v>88</v>
      </c>
      <c r="D58" s="8">
        <v>3</v>
      </c>
      <c r="E58" s="9"/>
      <c r="F58" s="10" t="str">
        <f t="shared" si="1"/>
        <v>Falta evidencia</v>
      </c>
      <c r="G58" s="40"/>
    </row>
    <row r="59" spans="1:7" ht="54" customHeight="1">
      <c r="A59" s="7">
        <v>54</v>
      </c>
      <c r="B59" s="31" t="s">
        <v>83</v>
      </c>
      <c r="C59" s="33" t="s">
        <v>89</v>
      </c>
      <c r="D59" s="8">
        <v>4</v>
      </c>
      <c r="E59" s="9"/>
      <c r="F59" s="10" t="str">
        <f t="shared" si="1"/>
        <v>Falta evidencia</v>
      </c>
      <c r="G59" s="40"/>
    </row>
    <row r="60" spans="1:7" ht="54" customHeight="1">
      <c r="A60" s="7">
        <v>55</v>
      </c>
      <c r="B60" s="31" t="s">
        <v>83</v>
      </c>
      <c r="C60" s="33" t="s">
        <v>90</v>
      </c>
      <c r="D60" s="8">
        <v>1</v>
      </c>
      <c r="E60" s="9"/>
      <c r="F60" s="10" t="str">
        <f t="shared" si="1"/>
        <v>No exigida</v>
      </c>
      <c r="G60" s="40"/>
    </row>
    <row r="61" spans="1:7" ht="54" customHeight="1">
      <c r="A61" s="7">
        <v>56</v>
      </c>
      <c r="B61" s="31" t="s">
        <v>83</v>
      </c>
      <c r="C61" s="33" t="s">
        <v>91</v>
      </c>
      <c r="D61" s="8">
        <v>2</v>
      </c>
      <c r="E61" s="9"/>
      <c r="F61" s="10" t="str">
        <f t="shared" si="1"/>
        <v>No exigida</v>
      </c>
      <c r="G61" s="40"/>
    </row>
    <row r="62" spans="1:7" ht="54" customHeight="1">
      <c r="A62" s="7">
        <v>57</v>
      </c>
      <c r="B62" s="31" t="s">
        <v>83</v>
      </c>
      <c r="C62" s="33" t="s">
        <v>92</v>
      </c>
      <c r="D62" s="8">
        <v>3</v>
      </c>
      <c r="E62" s="9"/>
      <c r="F62" s="10" t="str">
        <f t="shared" si="1"/>
        <v>Falta evidencia</v>
      </c>
      <c r="G62" s="40"/>
    </row>
    <row r="63" spans="1:7" ht="54" customHeight="1">
      <c r="A63" s="7">
        <v>58</v>
      </c>
      <c r="B63" s="31" t="s">
        <v>83</v>
      </c>
      <c r="C63" s="33" t="s">
        <v>93</v>
      </c>
      <c r="D63" s="8">
        <v>4</v>
      </c>
      <c r="E63" s="9"/>
      <c r="F63" s="10" t="str">
        <f t="shared" si="1"/>
        <v>Falta evidencia</v>
      </c>
      <c r="G63" s="40"/>
    </row>
    <row r="64" spans="1:7" ht="54" customHeight="1">
      <c r="A64" s="7">
        <v>59</v>
      </c>
      <c r="B64" s="31" t="s">
        <v>83</v>
      </c>
      <c r="C64" s="33" t="s">
        <v>94</v>
      </c>
      <c r="D64" s="8">
        <v>1</v>
      </c>
      <c r="E64" s="9"/>
      <c r="F64" s="10" t="str">
        <f t="shared" si="1"/>
        <v>No exigida</v>
      </c>
      <c r="G64" s="40"/>
    </row>
    <row r="65" spans="1:7" ht="54" customHeight="1">
      <c r="A65" s="7">
        <v>60</v>
      </c>
      <c r="B65" s="31" t="s">
        <v>83</v>
      </c>
      <c r="C65" s="33" t="s">
        <v>95</v>
      </c>
      <c r="D65" s="8">
        <v>2</v>
      </c>
      <c r="E65" s="9"/>
      <c r="F65" s="10" t="str">
        <f t="shared" si="1"/>
        <v>No exigida</v>
      </c>
      <c r="G65" s="40"/>
    </row>
  </sheetData>
  <mergeCells count="2">
    <mergeCell ref="A1:G2"/>
    <mergeCell ref="A3:G3"/>
  </mergeCells>
  <conditionalFormatting sqref="D6:D65">
    <cfRule type="colorScale" priority="1">
      <colorScale>
        <cfvo type="min"/>
        <cfvo type="num" val="2"/>
        <cfvo type="max"/>
        <color rgb="FFF6DEDB"/>
        <color rgb="FFF5EBD6"/>
        <color rgb="FFDDEDE4"/>
      </colorScale>
    </cfRule>
  </conditionalFormatting>
  <conditionalFormatting sqref="F6:F65">
    <cfRule type="containsText" dxfId="2" priority="2" operator="containsText" text="Falta evidencia"/>
    <cfRule type="containsText" dxfId="1" priority="3" operator="containsText" text="Respaldada"/>
    <cfRule type="containsText" dxfId="0" priority="4" operator="containsText" text="Pendiente"/>
  </conditionalFormatting>
  <dataValidations count="1">
    <dataValidation type="list" sqref="D6:D65" xr:uid="{00000000-0002-0000-0100-000000000000}">
      <formula1>"0,1,2,3,4"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showGridLines="0" topLeftCell="A5" zoomScale="85" zoomScaleNormal="85" workbookViewId="0">
      <selection activeCell="D17" sqref="D17"/>
    </sheetView>
  </sheetViews>
  <sheetFormatPr defaultRowHeight="14.15"/>
  <cols>
    <col min="1" max="1" width="32" customWidth="1"/>
    <col min="2" max="3" width="16" customWidth="1"/>
    <col min="4" max="6" width="13" customWidth="1"/>
    <col min="7" max="12" width="14" customWidth="1"/>
  </cols>
  <sheetData>
    <row r="1" spans="1:12">
      <c r="A1" s="90" t="s">
        <v>96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>
      <c r="A3" s="91" t="s">
        <v>97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" customHeight="1">
      <c r="A5" s="93" t="s">
        <v>98</v>
      </c>
      <c r="B5" s="94"/>
      <c r="C5" s="95"/>
      <c r="D5" s="93" t="s">
        <v>99</v>
      </c>
      <c r="E5" s="94"/>
      <c r="F5" s="95"/>
      <c r="G5" s="93" t="s">
        <v>100</v>
      </c>
      <c r="H5" s="94"/>
      <c r="I5" s="95"/>
      <c r="J5" s="93" t="s">
        <v>101</v>
      </c>
      <c r="K5" s="94"/>
      <c r="L5" s="95"/>
    </row>
    <row r="6" spans="1:12" ht="24" customHeight="1">
      <c r="A6" s="96">
        <f>IFERROR(AVERAGE(Evaluación!$D$6:$D$65),"—")</f>
        <v>2.0666666666666669</v>
      </c>
      <c r="B6" s="97"/>
      <c r="C6" s="98"/>
      <c r="D6" s="103">
        <f>COUNT(Evaluación!$D$6:$D$65)/60</f>
        <v>1</v>
      </c>
      <c r="E6" s="97"/>
      <c r="F6" s="98"/>
      <c r="G6" s="103">
        <f>IF(COUNTIF(Evaluación!$D$6:$D$65,"&gt;=3")=0,"—",COUNTIFS(Evaluación!$D$6:$D$65,"&gt;=3",Evaluación!$E$6:$E$65,"&lt;&gt;")/COUNTIF(Evaluación!$D$6:$D$65,"&gt;=3"))</f>
        <v>0</v>
      </c>
      <c r="H6" s="97"/>
      <c r="I6" s="98"/>
      <c r="J6" s="99">
        <f>IF(COUNT(Evaluación!$D$6:$D$65)=0,"—",COUNTIFS(Evaluación!$D$6:$D$65,"&lt;&gt;",Evaluación!$D$6:$D$65,"&lt;=1"))</f>
        <v>23</v>
      </c>
      <c r="K6" s="97"/>
      <c r="L6" s="98"/>
    </row>
    <row r="7" spans="1:12" ht="24" customHeight="1">
      <c r="A7" s="99"/>
      <c r="B7" s="97"/>
      <c r="C7" s="98"/>
      <c r="D7" s="99"/>
      <c r="E7" s="97"/>
      <c r="F7" s="98"/>
      <c r="G7" s="99"/>
      <c r="H7" s="97"/>
      <c r="I7" s="98"/>
      <c r="J7" s="99"/>
      <c r="K7" s="97"/>
      <c r="L7" s="98"/>
    </row>
    <row r="8" spans="1:12" ht="24" customHeight="1">
      <c r="A8" s="100" t="str">
        <f>IF(ISNUMBER(A6),VLOOKUP(A6,Parámetros!$A$21:$B$25,2,TRUE),"Sin respuestas")</f>
        <v>Parcialmente definido</v>
      </c>
      <c r="B8" s="101"/>
      <c r="C8" s="102"/>
      <c r="D8" s="100" t="s">
        <v>102</v>
      </c>
      <c r="E8" s="101"/>
      <c r="F8" s="102"/>
      <c r="G8" s="100" t="s">
        <v>103</v>
      </c>
      <c r="H8" s="101"/>
      <c r="I8" s="102"/>
      <c r="J8" s="100" t="s">
        <v>104</v>
      </c>
      <c r="K8" s="101"/>
      <c r="L8" s="102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4" customHeight="1">
      <c r="A10" s="43" t="s">
        <v>27</v>
      </c>
      <c r="B10" s="44" t="s">
        <v>10</v>
      </c>
      <c r="C10" s="44" t="s">
        <v>11</v>
      </c>
      <c r="D10" s="44" t="s">
        <v>105</v>
      </c>
      <c r="E10" s="44" t="s">
        <v>106</v>
      </c>
      <c r="F10" s="1"/>
      <c r="G10" s="1"/>
      <c r="H10" s="1"/>
      <c r="I10" s="1"/>
      <c r="J10" s="1"/>
      <c r="K10" s="1"/>
      <c r="L10" s="1"/>
    </row>
    <row r="11" spans="1:12" ht="42" customHeight="1">
      <c r="A11" s="41" t="s">
        <v>31</v>
      </c>
      <c r="B11" s="45">
        <f>IFERROR(AVERAGEIF(Evaluación!$B$6:$B$65,A11,Evaluación!$D$6:$D$65),"")</f>
        <v>1.9166666666666667</v>
      </c>
      <c r="C11" s="47" t="str">
        <f>IF(B11="","Sin respuestas",VLOOKUP(B11,Parámetros!$A$21:$B$25,2,TRUE))</f>
        <v>Parcialmente definido</v>
      </c>
      <c r="D11" s="47">
        <f>COUNTIFS(Evaluación!$B$6:$B$65,A11,Evaluación!$D$6:$D$65,"&lt;&gt;")</f>
        <v>12</v>
      </c>
      <c r="E11" s="48">
        <f>IF(COUNTIFS(Evaluación!$B$6:$B$65,A11,Evaluación!$D$6:$D$65,"&gt;=3")=0,"—",COUNTIFS(Evaluación!$B$6:$B$65,A11,Evaluación!$D$6:$D$65,"&gt;=3",Evaluación!$E$6:$E$65,"&lt;&gt;")/COUNTIFS(Evaluación!$B$6:$B$65,A11,Evaluación!$D$6:$D$65,"&gt;=3"))</f>
        <v>0</v>
      </c>
      <c r="F11" s="108">
        <f>A6</f>
        <v>2.0666666666666669</v>
      </c>
      <c r="G11" s="1"/>
      <c r="H11" s="1"/>
      <c r="I11" s="1"/>
      <c r="J11" s="1"/>
      <c r="K11" s="1"/>
      <c r="L11" s="1"/>
    </row>
    <row r="12" spans="1:12" ht="42" customHeight="1">
      <c r="A12" s="42" t="s">
        <v>44</v>
      </c>
      <c r="B12" s="46">
        <f>IFERROR(AVERAGEIF(Evaluación!$B$6:$B$65,A12,Evaluación!$D$6:$D$65),"")</f>
        <v>2.25</v>
      </c>
      <c r="C12" s="49" t="str">
        <f>IF(B12="","Sin respuestas",VLOOKUP(B12,Parámetros!$A$21:$B$25,2,TRUE))</f>
        <v>Parcialmente definido</v>
      </c>
      <c r="D12" s="49">
        <f>COUNTIFS(Evaluación!$B$6:$B$65,A12,Evaluación!$D$6:$D$65,"&lt;&gt;")</f>
        <v>12</v>
      </c>
      <c r="E12" s="50">
        <f>IF(COUNTIFS(Evaluación!$B$6:$B$65,A12,Evaluación!$D$6:$D$65,"&gt;=3")=0,"—",COUNTIFS(Evaluación!$B$6:$B$65,A12,Evaluación!$D$6:$D$65,"&gt;=3",Evaluación!$E$6:$E$65,"&lt;&gt;")/COUNTIFS(Evaluación!$B$6:$B$65,A12,Evaluación!$D$6:$D$65,"&gt;=3"))</f>
        <v>0</v>
      </c>
      <c r="F12" s="108">
        <f>F11</f>
        <v>2.0666666666666669</v>
      </c>
      <c r="G12" s="1"/>
      <c r="H12" s="1"/>
      <c r="I12" s="1"/>
      <c r="J12" s="1"/>
      <c r="K12" s="1"/>
      <c r="L12" s="1"/>
    </row>
    <row r="13" spans="1:12" ht="42" customHeight="1">
      <c r="A13" s="42" t="s">
        <v>57</v>
      </c>
      <c r="B13" s="46">
        <f>IFERROR(AVERAGEIF(Evaluación!$B$6:$B$65,A13,Evaluación!$D$6:$D$65),"")</f>
        <v>1.75</v>
      </c>
      <c r="C13" s="49" t="str">
        <f>IF(B13="","Sin respuestas",VLOOKUP(B13,Parámetros!$A$21:$B$25,2,TRUE))</f>
        <v>Parcialmente definido</v>
      </c>
      <c r="D13" s="49">
        <f>COUNTIFS(Evaluación!$B$6:$B$65,A13,Evaluación!$D$6:$D$65,"&lt;&gt;")</f>
        <v>12</v>
      </c>
      <c r="E13" s="50">
        <f>IF(COUNTIFS(Evaluación!$B$6:$B$65,A13,Evaluación!$D$6:$D$65,"&gt;=3")=0,"—",COUNTIFS(Evaluación!$B$6:$B$65,A13,Evaluación!$D$6:$D$65,"&gt;=3",Evaluación!$E$6:$E$65,"&lt;&gt;")/COUNTIFS(Evaluación!$B$6:$B$65,A13,Evaluación!$D$6:$D$65,"&gt;=3"))</f>
        <v>0</v>
      </c>
      <c r="F13" s="108">
        <f t="shared" ref="F13:F15" si="0">F12</f>
        <v>2.0666666666666669</v>
      </c>
      <c r="G13" s="1"/>
      <c r="H13" s="1"/>
      <c r="I13" s="1"/>
      <c r="J13" s="1"/>
      <c r="K13" s="1"/>
      <c r="L13" s="1"/>
    </row>
    <row r="14" spans="1:12" ht="42" customHeight="1">
      <c r="A14" s="42" t="s">
        <v>70</v>
      </c>
      <c r="B14" s="46">
        <f>IFERROR(AVERAGEIF(Evaluación!$B$6:$B$65,A14,Evaluación!$D$6:$D$65),"")</f>
        <v>1.9166666666666667</v>
      </c>
      <c r="C14" s="49" t="str">
        <f>IF(B14="","Sin respuestas",VLOOKUP(B14,Parámetros!$A$21:$B$25,2,TRUE))</f>
        <v>Parcialmente definido</v>
      </c>
      <c r="D14" s="49">
        <f>COUNTIFS(Evaluación!$B$6:$B$65,A14,Evaluación!$D$6:$D$65,"&lt;&gt;")</f>
        <v>12</v>
      </c>
      <c r="E14" s="50">
        <f>IF(COUNTIFS(Evaluación!$B$6:$B$65,A14,Evaluación!$D$6:$D$65,"&gt;=3")=0,"—",COUNTIFS(Evaluación!$B$6:$B$65,A14,Evaluación!$D$6:$D$65,"&gt;=3",Evaluación!$E$6:$E$65,"&lt;&gt;")/COUNTIFS(Evaluación!$B$6:$B$65,A14,Evaluación!$D$6:$D$65,"&gt;=3"))</f>
        <v>0</v>
      </c>
      <c r="F14" s="108">
        <f t="shared" si="0"/>
        <v>2.0666666666666669</v>
      </c>
      <c r="G14" s="1"/>
      <c r="H14" s="1"/>
      <c r="I14" s="1"/>
      <c r="J14" s="1"/>
      <c r="K14" s="1"/>
      <c r="L14" s="1"/>
    </row>
    <row r="15" spans="1:12" ht="42" customHeight="1">
      <c r="A15" s="42" t="s">
        <v>83</v>
      </c>
      <c r="B15" s="46">
        <f>IFERROR(AVERAGEIF(Evaluación!$B$6:$B$65,A15,Evaluación!$D$6:$D$65),"")</f>
        <v>2.5</v>
      </c>
      <c r="C15" s="49" t="str">
        <f>IF(B15="","Sin respuestas",VLOOKUP(B15,Parámetros!$A$21:$B$25,2,TRUE))</f>
        <v>Estandarizado</v>
      </c>
      <c r="D15" s="49">
        <f>COUNTIFS(Evaluación!$B$6:$B$65,A15,Evaluación!$D$6:$D$65,"&lt;&gt;")</f>
        <v>12</v>
      </c>
      <c r="E15" s="50">
        <f>IF(COUNTIFS(Evaluación!$B$6:$B$65,A15,Evaluación!$D$6:$D$65,"&gt;=3")=0,"—",COUNTIFS(Evaluación!$B$6:$B$65,A15,Evaluación!$D$6:$D$65,"&gt;=3",Evaluación!$E$6:$E$65,"&lt;&gt;")/COUNTIFS(Evaluación!$B$6:$B$65,A15,Evaluación!$D$6:$D$65,"&gt;=3"))</f>
        <v>0</v>
      </c>
      <c r="F15" s="108">
        <f t="shared" si="0"/>
        <v>2.0666666666666669</v>
      </c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34" customHeight="1">
      <c r="A18" s="51"/>
      <c r="B18" s="51"/>
      <c r="C18" s="5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52"/>
      <c r="B19" s="52"/>
      <c r="C19" s="53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52"/>
      <c r="B20" s="52"/>
      <c r="C20" s="53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52"/>
      <c r="B21" s="52"/>
      <c r="C21" s="53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52"/>
      <c r="B22" s="52"/>
      <c r="C22" s="53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52"/>
      <c r="B23" s="52"/>
      <c r="C23" s="53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92" t="s">
        <v>107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</row>
    <row r="29" spans="1:12" ht="25" customHeight="1">
      <c r="A29" s="68" t="str">
        <f>IF(COUNT(Evaluación!$D$6:$D$65)=0,"Complete la hoja Evaluación para generar resultados.",IF(COUNT(Evaluación!$D$6:$D$65)&lt;60,"Resultado preliminar: aún existen preguntas sin responder. Revise especialmente las prácticas con puntaje 0–1 y las respuestas 3–4 sin evidencia.","Evaluación completa. Priorice las dimensiones con menor puntaje y valide en terreno una muestra de las respuestas altas."))</f>
        <v>Evaluación completa. Priorice las dimensiones con menor puntaje y valide en terreno una muestra de las respuestas altas.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70"/>
    </row>
    <row r="30" spans="1:12" ht="25" customHeight="1">
      <c r="A30" s="71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3"/>
    </row>
    <row r="31" spans="1:12" ht="25" customHeight="1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6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16">
    <mergeCell ref="A28:L28"/>
    <mergeCell ref="A29:L31"/>
    <mergeCell ref="A1:L2"/>
    <mergeCell ref="A3:L3"/>
    <mergeCell ref="A5:C5"/>
    <mergeCell ref="A6:C7"/>
    <mergeCell ref="A8:C8"/>
    <mergeCell ref="D5:F5"/>
    <mergeCell ref="D6:F7"/>
    <mergeCell ref="D8:F8"/>
    <mergeCell ref="G5:I5"/>
    <mergeCell ref="G6:I7"/>
    <mergeCell ref="G8:I8"/>
    <mergeCell ref="J5:L5"/>
    <mergeCell ref="J6:L7"/>
    <mergeCell ref="J8:L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showGridLines="0" topLeftCell="A22" workbookViewId="0">
      <selection activeCell="C32" sqref="C32"/>
    </sheetView>
  </sheetViews>
  <sheetFormatPr defaultRowHeight="14.15"/>
  <cols>
    <col min="1" max="1" width="40" customWidth="1"/>
    <col min="2" max="2" width="25" customWidth="1"/>
    <col min="3" max="3" width="50" customWidth="1"/>
    <col min="4" max="4" width="24" customWidth="1"/>
    <col min="5" max="6" width="12" customWidth="1"/>
  </cols>
  <sheetData>
    <row r="1" spans="1:6">
      <c r="A1" s="56" t="s">
        <v>108</v>
      </c>
      <c r="B1" s="56"/>
      <c r="C1" s="56"/>
      <c r="D1" s="56"/>
      <c r="E1" s="56"/>
      <c r="F1" s="56"/>
    </row>
    <row r="2" spans="1:6">
      <c r="A2" s="56"/>
      <c r="B2" s="56"/>
      <c r="C2" s="56"/>
      <c r="D2" s="56"/>
      <c r="E2" s="56"/>
      <c r="F2" s="56"/>
    </row>
    <row r="3" spans="1:6">
      <c r="A3" s="1"/>
      <c r="B3" s="1"/>
      <c r="C3" s="1"/>
      <c r="D3" s="1"/>
      <c r="E3" s="1"/>
      <c r="F3" s="1"/>
    </row>
    <row r="4" spans="1:6" ht="35.049999999999997" customHeight="1">
      <c r="A4" s="44" t="s">
        <v>10</v>
      </c>
      <c r="B4" s="43" t="s">
        <v>11</v>
      </c>
      <c r="C4" s="43" t="s">
        <v>109</v>
      </c>
      <c r="D4" s="43" t="s">
        <v>110</v>
      </c>
      <c r="E4" s="1"/>
      <c r="F4" s="1"/>
    </row>
    <row r="5" spans="1:6" ht="34" customHeight="1">
      <c r="A5" s="47">
        <v>0</v>
      </c>
      <c r="B5" s="41" t="s">
        <v>13</v>
      </c>
      <c r="C5" s="41" t="s">
        <v>111</v>
      </c>
      <c r="D5" s="41" t="s">
        <v>112</v>
      </c>
      <c r="E5" s="1"/>
      <c r="F5" s="1"/>
    </row>
    <row r="6" spans="1:6" ht="34" customHeight="1">
      <c r="A6" s="49">
        <v>1</v>
      </c>
      <c r="B6" s="42" t="s">
        <v>113</v>
      </c>
      <c r="C6" s="42" t="s">
        <v>114</v>
      </c>
      <c r="D6" s="42" t="s">
        <v>115</v>
      </c>
      <c r="E6" s="1"/>
      <c r="F6" s="1"/>
    </row>
    <row r="7" spans="1:6" ht="34" customHeight="1">
      <c r="A7" s="49">
        <v>2</v>
      </c>
      <c r="B7" s="42" t="s">
        <v>16</v>
      </c>
      <c r="C7" s="42" t="s">
        <v>116</v>
      </c>
      <c r="D7" s="42" t="s">
        <v>117</v>
      </c>
      <c r="E7" s="1"/>
      <c r="F7" s="1"/>
    </row>
    <row r="8" spans="1:6" ht="34" customHeight="1">
      <c r="A8" s="49">
        <v>3</v>
      </c>
      <c r="B8" s="42" t="s">
        <v>18</v>
      </c>
      <c r="C8" s="42" t="s">
        <v>118</v>
      </c>
      <c r="D8" s="42" t="s">
        <v>119</v>
      </c>
      <c r="E8" s="1"/>
      <c r="F8" s="1"/>
    </row>
    <row r="9" spans="1:6" ht="34" customHeight="1">
      <c r="A9" s="49">
        <v>4</v>
      </c>
      <c r="B9" s="42" t="s">
        <v>20</v>
      </c>
      <c r="C9" s="42" t="s">
        <v>120</v>
      </c>
      <c r="D9" s="42" t="s">
        <v>121</v>
      </c>
      <c r="E9" s="1"/>
      <c r="F9" s="1"/>
    </row>
    <row r="10" spans="1:6">
      <c r="A10" s="1"/>
      <c r="B10" s="1"/>
      <c r="C10" s="1"/>
      <c r="D10" s="26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54" t="s">
        <v>27</v>
      </c>
      <c r="B12" s="54" t="s">
        <v>122</v>
      </c>
      <c r="C12" s="1"/>
      <c r="D12" s="1"/>
      <c r="E12" s="1"/>
      <c r="F12" s="1"/>
    </row>
    <row r="13" spans="1:6">
      <c r="A13" s="14" t="s">
        <v>31</v>
      </c>
      <c r="B13" s="15">
        <v>0.1</v>
      </c>
      <c r="C13" s="1"/>
      <c r="D13" s="1"/>
      <c r="E13" s="1"/>
      <c r="F13" s="1"/>
    </row>
    <row r="14" spans="1:6">
      <c r="A14" s="16" t="s">
        <v>44</v>
      </c>
      <c r="B14" s="17">
        <v>0.1</v>
      </c>
      <c r="C14" s="1"/>
      <c r="D14" s="1"/>
      <c r="E14" s="1"/>
      <c r="F14" s="1"/>
    </row>
    <row r="15" spans="1:6">
      <c r="A15" s="16" t="s">
        <v>57</v>
      </c>
      <c r="B15" s="17">
        <v>0.3</v>
      </c>
      <c r="C15" s="1"/>
      <c r="D15" s="1"/>
      <c r="E15" s="1"/>
      <c r="F15" s="1"/>
    </row>
    <row r="16" spans="1:6">
      <c r="A16" s="16" t="s">
        <v>70</v>
      </c>
      <c r="B16" s="17">
        <v>0.3</v>
      </c>
      <c r="C16" s="1"/>
      <c r="D16" s="1"/>
      <c r="E16" s="1"/>
      <c r="F16" s="1"/>
    </row>
    <row r="17" spans="1:6">
      <c r="A17" s="16" t="s">
        <v>83</v>
      </c>
      <c r="B17" s="17">
        <v>0.2</v>
      </c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55" t="s">
        <v>123</v>
      </c>
      <c r="B20" s="54" t="s">
        <v>124</v>
      </c>
      <c r="C20" s="54" t="s">
        <v>125</v>
      </c>
      <c r="D20" s="1"/>
      <c r="E20" s="1"/>
      <c r="F20" s="1"/>
    </row>
    <row r="21" spans="1:6" ht="34" customHeight="1">
      <c r="A21" s="45">
        <v>0</v>
      </c>
      <c r="B21" s="11" t="s">
        <v>126</v>
      </c>
      <c r="C21" s="11" t="s">
        <v>127</v>
      </c>
      <c r="D21" s="1"/>
      <c r="E21" s="1"/>
      <c r="F21" s="1"/>
    </row>
    <row r="22" spans="1:6" ht="34" customHeight="1">
      <c r="A22" s="46">
        <v>0.8</v>
      </c>
      <c r="B22" s="12" t="s">
        <v>113</v>
      </c>
      <c r="C22" s="12" t="s">
        <v>128</v>
      </c>
      <c r="D22" s="1"/>
      <c r="E22" s="1"/>
      <c r="F22" s="1"/>
    </row>
    <row r="23" spans="1:6" ht="34" customHeight="1">
      <c r="A23" s="46">
        <v>1.6</v>
      </c>
      <c r="B23" s="12" t="s">
        <v>16</v>
      </c>
      <c r="C23" s="12" t="s">
        <v>129</v>
      </c>
      <c r="D23" s="1"/>
      <c r="E23" s="1"/>
      <c r="F23" s="1"/>
    </row>
    <row r="24" spans="1:6" ht="34" customHeight="1">
      <c r="A24" s="46">
        <v>2.4</v>
      </c>
      <c r="B24" s="12" t="s">
        <v>18</v>
      </c>
      <c r="C24" s="12" t="s">
        <v>130</v>
      </c>
      <c r="D24" s="1"/>
      <c r="E24" s="1"/>
      <c r="F24" s="1"/>
    </row>
    <row r="25" spans="1:6" ht="34" customHeight="1">
      <c r="A25" s="46">
        <v>3.2</v>
      </c>
      <c r="B25" s="12" t="s">
        <v>20</v>
      </c>
      <c r="C25" s="12" t="s">
        <v>131</v>
      </c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3" t="s">
        <v>132</v>
      </c>
      <c r="B28" s="13" t="s">
        <v>133</v>
      </c>
      <c r="C28" s="1"/>
      <c r="D28" s="1"/>
      <c r="E28" s="1"/>
      <c r="F28" s="1"/>
    </row>
    <row r="29" spans="1:6" ht="30" customHeight="1">
      <c r="A29" s="11" t="s">
        <v>134</v>
      </c>
      <c r="B29" s="11" t="s">
        <v>135</v>
      </c>
      <c r="C29" s="1"/>
      <c r="D29" s="1"/>
      <c r="E29" s="1"/>
      <c r="F29" s="1"/>
    </row>
    <row r="30" spans="1:6" ht="30" customHeight="1">
      <c r="A30" s="12" t="s">
        <v>136</v>
      </c>
      <c r="B30" s="12" t="s">
        <v>137</v>
      </c>
      <c r="C30" s="1"/>
      <c r="D30" s="1"/>
      <c r="E30" s="1"/>
      <c r="F30" s="1"/>
    </row>
    <row r="31" spans="1:6" ht="30" customHeight="1">
      <c r="A31" s="12" t="s">
        <v>138</v>
      </c>
      <c r="B31" s="12" t="s">
        <v>139</v>
      </c>
      <c r="C31" s="1"/>
      <c r="D31" s="1"/>
      <c r="E31" s="1"/>
      <c r="F31" s="1"/>
    </row>
    <row r="32" spans="1:6" ht="30" customHeight="1">
      <c r="A32" s="12" t="s">
        <v>140</v>
      </c>
      <c r="B32" s="12" t="s">
        <v>141</v>
      </c>
      <c r="C32" s="1"/>
      <c r="D32" s="1"/>
      <c r="E32" s="1"/>
      <c r="F32" s="1"/>
    </row>
    <row r="33" spans="1:6" ht="30" customHeight="1">
      <c r="A33" s="12" t="s">
        <v>142</v>
      </c>
      <c r="B33" s="12" t="s">
        <v>143</v>
      </c>
      <c r="C33" s="1"/>
      <c r="D33" s="1"/>
      <c r="E33" s="1"/>
      <c r="F33" s="1"/>
    </row>
    <row r="34" spans="1:6" ht="30" customHeight="1">
      <c r="A34" s="12" t="s">
        <v>144</v>
      </c>
      <c r="B34" s="12" t="s">
        <v>145</v>
      </c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57" t="s">
        <v>146</v>
      </c>
      <c r="B37" s="58"/>
      <c r="C37" s="58"/>
      <c r="D37" s="58"/>
      <c r="E37" s="58"/>
      <c r="F37" s="59"/>
    </row>
    <row r="38" spans="1:6">
      <c r="A38" s="60"/>
      <c r="B38" s="61"/>
      <c r="C38" s="61"/>
      <c r="D38" s="61"/>
      <c r="E38" s="61"/>
      <c r="F38" s="62"/>
    </row>
    <row r="39" spans="1:6">
      <c r="A39" s="63"/>
      <c r="B39" s="64"/>
      <c r="C39" s="64"/>
      <c r="D39" s="64"/>
      <c r="E39" s="64"/>
      <c r="F39" s="65"/>
    </row>
  </sheetData>
  <mergeCells count="2">
    <mergeCell ref="A1:F2"/>
    <mergeCell ref="A37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Inicio</vt:lpstr>
      <vt:lpstr>Evaluación</vt:lpstr>
      <vt:lpstr>Resultados</vt:lpstr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Sauer</dc:creator>
  <cp:lastModifiedBy>Mario Sauer</cp:lastModifiedBy>
  <dcterms:created xsi:type="dcterms:W3CDTF">2026-08-27T15:19:31Z</dcterms:created>
  <dcterms:modified xsi:type="dcterms:W3CDTF">2026-08-27T15:20:04Z</dcterms:modified>
</cp:coreProperties>
</file>